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</sheets>
  <definedNames/>
  <calcPr fullCalcOnLoad="1"/>
</workbook>
</file>

<file path=xl/sharedStrings.xml><?xml version="1.0" encoding="utf-8"?>
<sst xmlns="http://schemas.openxmlformats.org/spreadsheetml/2006/main" count="276" uniqueCount="75">
  <si>
    <t>WEEK 13</t>
  </si>
  <si>
    <t>WEEK 14</t>
  </si>
  <si>
    <t>WEEK 15</t>
  </si>
  <si>
    <t>WEEK 16</t>
  </si>
  <si>
    <t>3rd Place</t>
  </si>
  <si>
    <t>Championship</t>
  </si>
  <si>
    <t>Mehta</t>
  </si>
  <si>
    <t>Fernald</t>
  </si>
  <si>
    <t>Barton</t>
  </si>
  <si>
    <t>Adkisson</t>
  </si>
  <si>
    <t>Cadmus</t>
  </si>
  <si>
    <t>Rittenhouse</t>
  </si>
  <si>
    <t>Gotfredson</t>
  </si>
  <si>
    <t>Waldusky</t>
  </si>
  <si>
    <t>Moltumyr</t>
  </si>
  <si>
    <t>Hudson</t>
  </si>
  <si>
    <t>Griswold</t>
  </si>
  <si>
    <t>Deffner</t>
  </si>
  <si>
    <t>A Boyd</t>
  </si>
  <si>
    <t>C Boyd</t>
  </si>
  <si>
    <t>Ben Woodford</t>
  </si>
  <si>
    <t>Bill Woodford</t>
  </si>
  <si>
    <t>Saumil Mehta</t>
  </si>
  <si>
    <t>Rob Barton</t>
  </si>
  <si>
    <t>Mike Kuhn</t>
  </si>
  <si>
    <t>Hyrum Hunt</t>
  </si>
  <si>
    <t>Ray Berdie</t>
  </si>
  <si>
    <t>Cameron Boyd</t>
  </si>
  <si>
    <t>John Adkisson</t>
  </si>
  <si>
    <t>Mark Deffner</t>
  </si>
  <si>
    <t>Dave Eggert</t>
  </si>
  <si>
    <t>Tim Coenen</t>
  </si>
  <si>
    <t>Dave Cadmus</t>
  </si>
  <si>
    <t>Drew Becker</t>
  </si>
  <si>
    <t>J. Rittenhouse</t>
  </si>
  <si>
    <t>Joel Griswold</t>
  </si>
  <si>
    <t>Andy Boyd</t>
  </si>
  <si>
    <t>Jeremy Dellova</t>
  </si>
  <si>
    <t>Ken Bellaire</t>
  </si>
  <si>
    <t>Kurt Krenz</t>
  </si>
  <si>
    <t>Joey Losurdo</t>
  </si>
  <si>
    <t>Consolation</t>
  </si>
  <si>
    <t>Bill Stansifer</t>
  </si>
  <si>
    <t>H. Meinen</t>
  </si>
  <si>
    <t>Chockalingam</t>
  </si>
  <si>
    <t>Mike Fernald</t>
  </si>
  <si>
    <t>Biegler</t>
  </si>
  <si>
    <t>Krenz</t>
  </si>
  <si>
    <t>Berdie</t>
  </si>
  <si>
    <t>Wilt</t>
  </si>
  <si>
    <t>Hunt</t>
  </si>
  <si>
    <t>Roberts</t>
  </si>
  <si>
    <t>Kuhn</t>
  </si>
  <si>
    <t>Kumar</t>
  </si>
  <si>
    <t>Geoff Biegler</t>
  </si>
  <si>
    <t>Luke Jagot</t>
  </si>
  <si>
    <t>Mani Kumar</t>
  </si>
  <si>
    <t>Michael Wilt</t>
  </si>
  <si>
    <t>Jagot</t>
  </si>
  <si>
    <t>Woodford</t>
  </si>
  <si>
    <t>Meinen</t>
  </si>
  <si>
    <t>Ritter</t>
  </si>
  <si>
    <t>Chocky</t>
  </si>
  <si>
    <t>Boyd</t>
  </si>
  <si>
    <t>Gabe Ritter</t>
  </si>
  <si>
    <t>Hermann Meinen</t>
  </si>
  <si>
    <t>Tony Chaplin</t>
  </si>
  <si>
    <t>Keith Becher</t>
  </si>
  <si>
    <t>Jeff Trouy</t>
  </si>
  <si>
    <t>Phillip Goter</t>
  </si>
  <si>
    <t>K. Chockalingam</t>
  </si>
  <si>
    <t>Jim Rittenhouse</t>
  </si>
  <si>
    <t>Scott Thomas</t>
  </si>
  <si>
    <t>Ben Shepherd</t>
  </si>
  <si>
    <t>Dylan Quigley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</si>
</sst>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0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1" xfId="0" applyBorder="1" applyAlignment="1">
      <alignment/>
    </xf>
    <xf numFmtId="167" fontId="0" fillId="0" borderId="0" xfId="42" applyNumberFormat="1" applyFont="1" applyBorder="1" applyAlignment="1">
      <alignment horizontal="center"/>
    </xf>
    <xf numFmtId="167" fontId="0" fillId="0" borderId="12" xfId="42" applyNumberFormat="1" applyFont="1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13" xfId="42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center"/>
    </xf>
    <xf numFmtId="167" fontId="3" fillId="0" borderId="12" xfId="42" applyNumberFormat="1" applyFont="1" applyBorder="1" applyAlignment="1">
      <alignment horizontal="center" vertical="center"/>
    </xf>
    <xf numFmtId="167" fontId="0" fillId="0" borderId="13" xfId="42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67" fontId="2" fillId="33" borderId="0" xfId="42" applyNumberFormat="1" applyFont="1" applyFill="1" applyAlignment="1">
      <alignment horizontal="center"/>
    </xf>
    <xf numFmtId="167" fontId="5" fillId="33" borderId="0" xfId="42" applyNumberFormat="1" applyFont="1" applyFill="1" applyBorder="1" applyAlignment="1">
      <alignment horizontal="center"/>
    </xf>
    <xf numFmtId="167" fontId="5" fillId="33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7" fontId="29" fillId="33" borderId="0" xfId="42" applyNumberFormat="1" applyFont="1" applyFill="1" applyAlignment="1">
      <alignment horizontal="center"/>
    </xf>
    <xf numFmtId="167" fontId="28" fillId="33" borderId="0" xfId="42" applyNumberFormat="1" applyFont="1" applyFill="1" applyBorder="1" applyAlignment="1">
      <alignment horizontal="center"/>
    </xf>
    <xf numFmtId="167" fontId="28" fillId="33" borderId="0" xfId="42" applyNumberFormat="1" applyFont="1" applyFill="1" applyAlignment="1">
      <alignment horizontal="center"/>
    </xf>
    <xf numFmtId="0" fontId="30" fillId="33" borderId="0" xfId="0" applyFont="1" applyFill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67" fontId="30" fillId="0" borderId="0" xfId="42" applyNumberFormat="1" applyFont="1" applyBorder="1" applyAlignment="1">
      <alignment/>
    </xf>
    <xf numFmtId="167" fontId="30" fillId="0" borderId="0" xfId="42" applyNumberFormat="1" applyFont="1" applyAlignment="1">
      <alignment/>
    </xf>
    <xf numFmtId="0" fontId="30" fillId="0" borderId="11" xfId="0" applyFont="1" applyBorder="1" applyAlignment="1">
      <alignment/>
    </xf>
    <xf numFmtId="167" fontId="30" fillId="0" borderId="10" xfId="42" applyNumberFormat="1" applyFont="1" applyBorder="1" applyAlignment="1">
      <alignment/>
    </xf>
    <xf numFmtId="0" fontId="30" fillId="0" borderId="0" xfId="0" applyFont="1" applyAlignment="1">
      <alignment horizontal="center"/>
    </xf>
    <xf numFmtId="167" fontId="30" fillId="0" borderId="0" xfId="42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167" fontId="30" fillId="0" borderId="13" xfId="42" applyNumberFormat="1" applyFont="1" applyBorder="1" applyAlignment="1">
      <alignment/>
    </xf>
    <xf numFmtId="167" fontId="30" fillId="0" borderId="11" xfId="42" applyNumberFormat="1" applyFont="1" applyBorder="1" applyAlignment="1">
      <alignment/>
    </xf>
    <xf numFmtId="167" fontId="30" fillId="0" borderId="12" xfId="42" applyNumberFormat="1" applyFont="1" applyBorder="1" applyAlignment="1">
      <alignment/>
    </xf>
    <xf numFmtId="167" fontId="30" fillId="0" borderId="0" xfId="42" applyNumberFormat="1" applyFont="1" applyAlignment="1">
      <alignment horizontal="center"/>
    </xf>
    <xf numFmtId="0" fontId="30" fillId="0" borderId="15" xfId="0" applyFont="1" applyBorder="1" applyAlignment="1">
      <alignment/>
    </xf>
    <xf numFmtId="0" fontId="30" fillId="0" borderId="14" xfId="0" applyFont="1" applyBorder="1" applyAlignment="1">
      <alignment horizontal="center"/>
    </xf>
    <xf numFmtId="167" fontId="30" fillId="0" borderId="13" xfId="42" applyNumberFormat="1" applyFont="1" applyBorder="1" applyAlignment="1">
      <alignment horizontal="center"/>
    </xf>
    <xf numFmtId="167" fontId="31" fillId="0" borderId="12" xfId="42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1" fontId="30" fillId="0" borderId="0" xfId="0" applyNumberFormat="1" applyFont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43" customWidth="1"/>
    <col min="2" max="2" width="14.7109375" style="42" customWidth="1"/>
    <col min="3" max="3" width="5.7109375" style="46" customWidth="1"/>
    <col min="4" max="4" width="14.7109375" style="42" customWidth="1"/>
    <col min="5" max="5" width="5.7109375" style="45" customWidth="1"/>
    <col min="6" max="6" width="14.7109375" style="42" customWidth="1"/>
    <col min="7" max="7" width="5.7109375" style="46" customWidth="1"/>
    <col min="8" max="8" width="14.7109375" style="42" customWidth="1"/>
    <col min="9" max="9" width="5.7109375" style="46" customWidth="1"/>
    <col min="10" max="10" width="16.7109375" style="42" customWidth="1"/>
    <col min="11" max="16384" width="9.140625" style="42" customWidth="1"/>
  </cols>
  <sheetData>
    <row r="1" spans="1:10" ht="12.75">
      <c r="A1" s="36"/>
      <c r="B1" s="37" t="s">
        <v>0</v>
      </c>
      <c r="C1" s="38"/>
      <c r="D1" s="37" t="s">
        <v>1</v>
      </c>
      <c r="E1" s="39"/>
      <c r="F1" s="37" t="s">
        <v>2</v>
      </c>
      <c r="G1" s="40"/>
      <c r="H1" s="37" t="s">
        <v>3</v>
      </c>
      <c r="I1" s="38"/>
      <c r="J1" s="41"/>
    </row>
    <row r="3" spans="1:3" ht="13.5" thickBot="1">
      <c r="A3" s="43">
        <v>1</v>
      </c>
      <c r="B3" s="44" t="s">
        <v>55</v>
      </c>
      <c r="C3" s="45">
        <v>120</v>
      </c>
    </row>
    <row r="4" spans="2:5" ht="14.25" thickBot="1" thickTop="1">
      <c r="B4" s="47"/>
      <c r="C4" s="48"/>
      <c r="D4" s="49" t="str">
        <f>IF(C3&gt;C5,B3,IF(C3=C5," ",B5))</f>
        <v>Luke Jagot</v>
      </c>
      <c r="E4" s="50"/>
    </row>
    <row r="5" spans="1:5" ht="14.25" thickBot="1" thickTop="1">
      <c r="A5" s="43">
        <v>16</v>
      </c>
      <c r="B5" s="51" t="s">
        <v>67</v>
      </c>
      <c r="C5" s="52">
        <v>51</v>
      </c>
      <c r="D5" s="47"/>
      <c r="E5" s="48"/>
    </row>
    <row r="6" spans="2:7" ht="14.25" thickBot="1" thickTop="1">
      <c r="B6" s="47"/>
      <c r="C6" s="53"/>
      <c r="D6" s="44"/>
      <c r="E6" s="54"/>
      <c r="F6" s="49" t="str">
        <f>IF(E4&gt;E8,D4,IF(E4=E8," ",D8))</f>
        <v> </v>
      </c>
      <c r="G6" s="55"/>
    </row>
    <row r="7" spans="1:7" ht="14.25" thickBot="1" thickTop="1">
      <c r="A7" s="43">
        <v>8</v>
      </c>
      <c r="B7" s="56" t="s">
        <v>20</v>
      </c>
      <c r="C7" s="45">
        <v>73</v>
      </c>
      <c r="D7" s="44"/>
      <c r="E7" s="54"/>
      <c r="F7" s="47"/>
      <c r="G7" s="48"/>
    </row>
    <row r="8" spans="2:7" ht="14.25" thickBot="1" thickTop="1">
      <c r="B8" s="47"/>
      <c r="C8" s="48"/>
      <c r="D8" s="57" t="str">
        <f>IF(C7&gt;C9,B7,IF(C7=C9," ",B9))</f>
        <v>Mani Kumar</v>
      </c>
      <c r="E8" s="58"/>
      <c r="F8" s="44"/>
      <c r="G8" s="54"/>
    </row>
    <row r="9" spans="1:7" ht="14.25" thickBot="1" thickTop="1">
      <c r="A9" s="43">
        <v>9</v>
      </c>
      <c r="B9" s="51" t="s">
        <v>56</v>
      </c>
      <c r="C9" s="52">
        <v>80</v>
      </c>
      <c r="F9" s="44"/>
      <c r="G9" s="54"/>
    </row>
    <row r="10" spans="2:9" ht="14.25" thickBot="1" thickTop="1">
      <c r="B10" s="47"/>
      <c r="C10" s="53"/>
      <c r="F10" s="44"/>
      <c r="G10" s="54"/>
      <c r="H10" s="49" t="str">
        <f>IF(G6&gt;G14,F6,IF(G6=G14," ",F14))</f>
        <v> </v>
      </c>
      <c r="I10" s="55"/>
    </row>
    <row r="11" spans="1:9" ht="14.25" thickBot="1" thickTop="1">
      <c r="A11" s="43">
        <v>4</v>
      </c>
      <c r="B11" s="56" t="s">
        <v>73</v>
      </c>
      <c r="C11" s="45">
        <v>91</v>
      </c>
      <c r="F11" s="44"/>
      <c r="G11" s="54"/>
      <c r="H11" s="47"/>
      <c r="I11" s="48"/>
    </row>
    <row r="12" spans="2:9" ht="14.25" thickBot="1" thickTop="1">
      <c r="B12" s="47"/>
      <c r="C12" s="48"/>
      <c r="D12" s="49" t="str">
        <f>IF(C11&gt;C13,B11,IF(C11=C13," ",B13))</f>
        <v>Ben Shepherd</v>
      </c>
      <c r="E12" s="50"/>
      <c r="F12" s="44"/>
      <c r="G12" s="54"/>
      <c r="H12" s="44"/>
      <c r="I12" s="54"/>
    </row>
    <row r="13" spans="1:9" ht="14.25" thickBot="1" thickTop="1">
      <c r="A13" s="43">
        <v>13</v>
      </c>
      <c r="B13" s="51" t="s">
        <v>39</v>
      </c>
      <c r="C13" s="52">
        <v>82</v>
      </c>
      <c r="D13" s="47"/>
      <c r="E13" s="48"/>
      <c r="F13" s="44"/>
      <c r="G13" s="54"/>
      <c r="H13" s="44"/>
      <c r="I13" s="54"/>
    </row>
    <row r="14" spans="2:9" ht="14.25" thickBot="1" thickTop="1">
      <c r="B14" s="47"/>
      <c r="C14" s="53"/>
      <c r="D14" s="44"/>
      <c r="E14" s="54"/>
      <c r="F14" s="57" t="str">
        <f>IF(E12&gt;E16,D12,IF(E12=E16," ",D16))</f>
        <v> </v>
      </c>
      <c r="G14" s="58"/>
      <c r="H14" s="44"/>
      <c r="I14" s="54"/>
    </row>
    <row r="15" spans="1:9" ht="14.25" thickBot="1" thickTop="1">
      <c r="A15" s="43">
        <v>5</v>
      </c>
      <c r="B15" s="56" t="s">
        <v>64</v>
      </c>
      <c r="C15" s="45">
        <v>109</v>
      </c>
      <c r="D15" s="44"/>
      <c r="E15" s="54"/>
      <c r="H15" s="44"/>
      <c r="I15" s="54"/>
    </row>
    <row r="16" spans="2:9" ht="14.25" thickBot="1" thickTop="1">
      <c r="B16" s="47"/>
      <c r="C16" s="48"/>
      <c r="D16" s="57" t="str">
        <f>IF(C15&gt;C17,B15,IF(C15=C17," ",B17))</f>
        <v>Gabe Ritter</v>
      </c>
      <c r="E16" s="58"/>
      <c r="H16" s="44"/>
      <c r="I16" s="54"/>
    </row>
    <row r="17" spans="1:9" ht="14.25" thickBot="1" thickTop="1">
      <c r="A17" s="43">
        <v>12</v>
      </c>
      <c r="B17" s="51" t="s">
        <v>65</v>
      </c>
      <c r="C17" s="52">
        <v>70</v>
      </c>
      <c r="H17" s="44"/>
      <c r="I17" s="54"/>
    </row>
    <row r="18" spans="2:10" ht="17.25" thickBot="1" thickTop="1">
      <c r="B18" s="47"/>
      <c r="C18" s="53"/>
      <c r="H18" s="69" t="s">
        <v>5</v>
      </c>
      <c r="I18" s="59"/>
      <c r="J18" s="60" t="str">
        <f>IF(I10&gt;I26,H10,IF(I10=I26," ",H26))</f>
        <v> </v>
      </c>
    </row>
    <row r="19" spans="1:9" ht="17.25" thickBot="1" thickTop="1">
      <c r="A19" s="43">
        <v>3</v>
      </c>
      <c r="B19" s="56" t="s">
        <v>68</v>
      </c>
      <c r="C19" s="45">
        <v>114</v>
      </c>
      <c r="H19" s="69"/>
      <c r="I19" s="59"/>
    </row>
    <row r="20" spans="2:9" ht="14.25" thickBot="1" thickTop="1">
      <c r="B20" s="47"/>
      <c r="C20" s="48"/>
      <c r="D20" s="49" t="str">
        <f>IF(C19&gt;C21,B19,IF(C19=C21," ",B21))</f>
        <v>Jeff Trouy</v>
      </c>
      <c r="E20" s="50"/>
      <c r="H20" s="44"/>
      <c r="I20" s="54"/>
    </row>
    <row r="21" spans="1:9" ht="14.25" thickBot="1" thickTop="1">
      <c r="A21" s="43">
        <v>14</v>
      </c>
      <c r="B21" s="51" t="s">
        <v>23</v>
      </c>
      <c r="C21" s="52">
        <v>61</v>
      </c>
      <c r="D21" s="47"/>
      <c r="E21" s="48"/>
      <c r="H21" s="44"/>
      <c r="I21" s="54"/>
    </row>
    <row r="22" spans="2:9" ht="14.25" thickBot="1" thickTop="1">
      <c r="B22" s="47"/>
      <c r="C22" s="53"/>
      <c r="D22" s="44"/>
      <c r="E22" s="54"/>
      <c r="F22" s="49" t="str">
        <f>IF(E20&gt;E24,D20,IF(E20=E24," ",D24))</f>
        <v> </v>
      </c>
      <c r="G22" s="55"/>
      <c r="H22" s="44"/>
      <c r="I22" s="54"/>
    </row>
    <row r="23" spans="1:9" ht="14.25" thickBot="1" thickTop="1">
      <c r="A23" s="43">
        <v>6</v>
      </c>
      <c r="B23" s="56" t="s">
        <v>66</v>
      </c>
      <c r="C23" s="45">
        <v>106</v>
      </c>
      <c r="D23" s="44"/>
      <c r="E23" s="54"/>
      <c r="F23" s="47"/>
      <c r="G23" s="48"/>
      <c r="H23" s="44"/>
      <c r="I23" s="54"/>
    </row>
    <row r="24" spans="2:9" ht="14.25" thickBot="1" thickTop="1">
      <c r="B24" s="47"/>
      <c r="C24" s="48"/>
      <c r="D24" s="57" t="str">
        <f>IF(C23&gt;C25,B23,IF(C23=C25," ",B25))</f>
        <v>Tony Chaplin</v>
      </c>
      <c r="E24" s="58"/>
      <c r="F24" s="44"/>
      <c r="G24" s="54"/>
      <c r="H24" s="44"/>
      <c r="I24" s="54"/>
    </row>
    <row r="25" spans="1:9" ht="14.25" thickBot="1" thickTop="1">
      <c r="A25" s="43">
        <v>11</v>
      </c>
      <c r="B25" s="51" t="s">
        <v>74</v>
      </c>
      <c r="C25" s="52">
        <v>72</v>
      </c>
      <c r="F25" s="44"/>
      <c r="G25" s="54"/>
      <c r="H25" s="44"/>
      <c r="I25" s="54"/>
    </row>
    <row r="26" spans="2:9" ht="14.25" thickBot="1" thickTop="1">
      <c r="B26" s="47"/>
      <c r="C26" s="53"/>
      <c r="F26" s="44"/>
      <c r="G26" s="54"/>
      <c r="H26" s="57" t="str">
        <f>IF(G22&gt;G30,F22,IF(G22=G30," ",F30))</f>
        <v> </v>
      </c>
      <c r="I26" s="58"/>
    </row>
    <row r="27" spans="1:7" ht="14.25" thickBot="1" thickTop="1">
      <c r="A27" s="43">
        <v>7</v>
      </c>
      <c r="B27" s="56" t="s">
        <v>28</v>
      </c>
      <c r="C27" s="45">
        <v>104</v>
      </c>
      <c r="F27" s="44"/>
      <c r="G27" s="54"/>
    </row>
    <row r="28" spans="2:7" ht="14.25" thickBot="1" thickTop="1">
      <c r="B28" s="47"/>
      <c r="C28" s="48"/>
      <c r="D28" s="49" t="str">
        <f>IF(C27&gt;C29,B27,IF(C27=C29," ",B29))</f>
        <v>John Adkisson</v>
      </c>
      <c r="E28" s="50"/>
      <c r="F28" s="44"/>
      <c r="G28" s="54"/>
    </row>
    <row r="29" spans="1:7" ht="14.25" thickBot="1" thickTop="1">
      <c r="A29" s="43">
        <v>10</v>
      </c>
      <c r="B29" s="51" t="s">
        <v>70</v>
      </c>
      <c r="C29" s="52">
        <v>54</v>
      </c>
      <c r="D29" s="47"/>
      <c r="E29" s="48"/>
      <c r="F29" s="44"/>
      <c r="G29" s="54"/>
    </row>
    <row r="30" spans="2:7" ht="14.25" thickBot="1" thickTop="1">
      <c r="B30" s="47"/>
      <c r="C30" s="53"/>
      <c r="D30" s="44"/>
      <c r="E30" s="54"/>
      <c r="F30" s="57" t="str">
        <f>IF(E28&gt;E32,D28,IF(E28=E32," ",D32))</f>
        <v> </v>
      </c>
      <c r="G30" s="58"/>
    </row>
    <row r="31" spans="1:5" ht="14.25" thickBot="1" thickTop="1">
      <c r="A31" s="43">
        <v>2</v>
      </c>
      <c r="B31" s="56" t="s">
        <v>21</v>
      </c>
      <c r="C31" s="45">
        <v>112</v>
      </c>
      <c r="D31" s="44"/>
      <c r="E31" s="54"/>
    </row>
    <row r="32" spans="2:10" ht="14.25" thickBot="1" thickTop="1">
      <c r="B32" s="47"/>
      <c r="C32" s="48"/>
      <c r="D32" s="57" t="str">
        <f>IF(C31&gt;C33,B31,IF(C31=C33," ",B33))</f>
        <v>Bill Woodford</v>
      </c>
      <c r="E32" s="58"/>
      <c r="H32" s="49" t="str">
        <f>IF(G14&gt;G6,F6,IF(G14=G6," ",F14))</f>
        <v> </v>
      </c>
      <c r="J32" s="44"/>
    </row>
    <row r="33" spans="1:10" ht="14.25" thickBot="1" thickTop="1">
      <c r="A33" s="43">
        <v>15</v>
      </c>
      <c r="B33" s="51" t="s">
        <v>72</v>
      </c>
      <c r="C33" s="52">
        <v>84</v>
      </c>
      <c r="H33" s="47"/>
      <c r="I33" s="48"/>
      <c r="J33" s="44"/>
    </row>
    <row r="34" spans="2:10" ht="14.25" thickBot="1" thickTop="1">
      <c r="B34" s="47"/>
      <c r="C34" s="53"/>
      <c r="H34" s="61" t="s">
        <v>4</v>
      </c>
      <c r="I34" s="54"/>
      <c r="J34" s="60" t="str">
        <f>IF(I32&gt;I36,H32,IF(I32=I36," ",H36))</f>
        <v> </v>
      </c>
    </row>
    <row r="35" spans="8:9" ht="13.5" thickTop="1">
      <c r="H35" s="44"/>
      <c r="I35" s="54"/>
    </row>
    <row r="36" spans="7:9" ht="13.5" thickBot="1">
      <c r="G36" s="42"/>
      <c r="H36" s="57" t="str">
        <f>IF(G30&gt;G22,F22,IF(G30=G22," ",F30))</f>
        <v> </v>
      </c>
      <c r="I36" s="58"/>
    </row>
    <row r="37" ht="13.5" thickTop="1">
      <c r="G37" s="42"/>
    </row>
    <row r="38" ht="12.75">
      <c r="G38" s="42"/>
    </row>
    <row r="39" spans="4:9" ht="13.5" thickBot="1">
      <c r="D39" s="62" t="str">
        <f>IF(C9&gt;C7,B7,IF(C7=C9,"Loser 8/9",B9))</f>
        <v>Ben Woodford</v>
      </c>
      <c r="E39" s="63"/>
      <c r="F39" s="44"/>
      <c r="G39" s="44"/>
      <c r="H39" s="44"/>
      <c r="I39" s="45"/>
    </row>
    <row r="40" spans="4:9" ht="14.25" thickBot="1" thickTop="1">
      <c r="D40" s="47"/>
      <c r="E40" s="64"/>
      <c r="F40" s="49" t="str">
        <f>IF(E39&gt;E41,D39,IF(E39=E41," ",D41))</f>
        <v> </v>
      </c>
      <c r="G40" s="50"/>
      <c r="H40" s="44"/>
      <c r="I40" s="44"/>
    </row>
    <row r="41" spans="4:9" ht="14.25" thickBot="1" thickTop="1">
      <c r="D41" s="62" t="str">
        <f>IF(C5&gt;C3,B3,IF(C3=C5,"Loser 1/16",B5))</f>
        <v>Keith Becher</v>
      </c>
      <c r="E41" s="52"/>
      <c r="F41" s="47"/>
      <c r="G41" s="48"/>
      <c r="H41" s="44"/>
      <c r="I41" s="44"/>
    </row>
    <row r="42" spans="6:9" ht="14.25" thickBot="1" thickTop="1">
      <c r="F42" s="44"/>
      <c r="G42" s="54"/>
      <c r="H42" s="49" t="str">
        <f>IF(G40&gt;G44,F40,IF(G40=G44," ",F44))</f>
        <v> </v>
      </c>
      <c r="I42" s="55"/>
    </row>
    <row r="43" spans="4:9" ht="14.25" thickBot="1" thickTop="1">
      <c r="D43" s="65" t="str">
        <f>IF(C17&gt;C15,B15,IF(C15=C17,"Loser 5/12",B17))</f>
        <v>Hermann Meinen</v>
      </c>
      <c r="F43" s="44"/>
      <c r="G43" s="54"/>
      <c r="H43" s="47"/>
      <c r="I43" s="48"/>
    </row>
    <row r="44" spans="4:9" ht="14.25" thickBot="1" thickTop="1">
      <c r="D44" s="47"/>
      <c r="E44" s="64"/>
      <c r="F44" s="57" t="str">
        <f>IF(E43&gt;E45,D43,IF(E43=E45," ",D45))</f>
        <v> </v>
      </c>
      <c r="G44" s="58"/>
      <c r="H44" s="44"/>
      <c r="I44" s="54"/>
    </row>
    <row r="45" spans="4:9" ht="14.25" thickBot="1" thickTop="1">
      <c r="D45" s="62" t="str">
        <f>IF(C13&gt;C11,B11,IF(C11=C13,"Loser 4/13",B13))</f>
        <v>Kurt Krenz</v>
      </c>
      <c r="E45" s="52"/>
      <c r="F45" s="49"/>
      <c r="G45" s="45"/>
      <c r="H45" s="44"/>
      <c r="I45" s="54"/>
    </row>
    <row r="46" spans="6:11" ht="14.25" thickBot="1" thickTop="1">
      <c r="F46" s="66"/>
      <c r="G46" s="45"/>
      <c r="H46" s="61" t="s">
        <v>41</v>
      </c>
      <c r="I46" s="54"/>
      <c r="J46" s="67" t="str">
        <f>IF(I42&gt;I50,H42,IF(I42=I50," ",H50))</f>
        <v> </v>
      </c>
      <c r="K46" s="55"/>
    </row>
    <row r="47" spans="4:9" ht="14.25" thickBot="1" thickTop="1">
      <c r="D47" s="65" t="str">
        <f>IF(C25&gt;C23,B23,IF(C23=C25,"Loser 6/11",B25))</f>
        <v>Dylan Quigley</v>
      </c>
      <c r="F47" s="66"/>
      <c r="G47" s="45"/>
      <c r="H47" s="44"/>
      <c r="I47" s="54"/>
    </row>
    <row r="48" spans="4:9" ht="14.25" thickBot="1" thickTop="1">
      <c r="D48" s="47"/>
      <c r="E48" s="64"/>
      <c r="F48" s="49" t="str">
        <f>IF(E47&gt;E49,D47,IF(E47=E49," ",D49))</f>
        <v> </v>
      </c>
      <c r="G48" s="50"/>
      <c r="H48" s="44"/>
      <c r="I48" s="54"/>
    </row>
    <row r="49" spans="4:9" ht="14.25" thickBot="1" thickTop="1">
      <c r="D49" s="62" t="str">
        <f>IF(C21&gt;C19,B19,IF(C19=C21,"Loser 3/14",B21))</f>
        <v>Rob Barton</v>
      </c>
      <c r="E49" s="52"/>
      <c r="F49" s="68"/>
      <c r="G49" s="48"/>
      <c r="H49" s="44"/>
      <c r="I49" s="54"/>
    </row>
    <row r="50" spans="6:9" ht="14.25" thickBot="1" thickTop="1">
      <c r="F50" s="66"/>
      <c r="G50" s="54"/>
      <c r="H50" s="57" t="str">
        <f>IF(G48&gt;G52,F48,IF(G48=G52," ",F52))</f>
        <v> </v>
      </c>
      <c r="I50" s="58"/>
    </row>
    <row r="51" spans="4:7" ht="14.25" thickBot="1" thickTop="1">
      <c r="D51" s="65" t="str">
        <f>IF(C29&gt;C27,B27,IF(C27=C29,"Loser 7/10",B29))</f>
        <v>K. Chockalingam</v>
      </c>
      <c r="F51" s="66"/>
      <c r="G51" s="54"/>
    </row>
    <row r="52" spans="4:7" ht="14.25" thickBot="1" thickTop="1">
      <c r="D52" s="47"/>
      <c r="E52" s="64"/>
      <c r="F52" s="57" t="str">
        <f>IF(E51&gt;E53,D51,IF(E51=E53," ",D53))</f>
        <v> </v>
      </c>
      <c r="G52" s="58"/>
    </row>
    <row r="53" spans="4:5" ht="14.25" thickBot="1" thickTop="1">
      <c r="D53" s="62" t="str">
        <f>IF(C33&gt;C31,B31,IF(C31=C33,"Loser 2/15",B33))</f>
        <v>Scott Thomas</v>
      </c>
      <c r="E53" s="52"/>
    </row>
    <row r="54" ht="13.5" thickTop="1"/>
  </sheetData>
  <sheetProtection/>
  <mergeCells count="1">
    <mergeCell ref="H18:H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28</v>
      </c>
      <c r="C3" s="4">
        <v>79.7</v>
      </c>
    </row>
    <row r="4" spans="2:5" ht="14.25" thickBot="1" thickTop="1">
      <c r="B4" s="5"/>
      <c r="C4" s="8"/>
      <c r="D4" s="21" t="str">
        <f>IF(C3&gt;C5,B3,IF(C3=C5," ",B5))</f>
        <v>John Adkisson</v>
      </c>
      <c r="E4" s="6">
        <v>42.46</v>
      </c>
    </row>
    <row r="5" spans="1:5" ht="14.25" thickBot="1" thickTop="1">
      <c r="A5" s="2">
        <v>16</v>
      </c>
      <c r="B5" s="17" t="s">
        <v>22</v>
      </c>
      <c r="C5" s="13">
        <v>74.52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Hyrum Hunt</v>
      </c>
      <c r="G6" s="11">
        <v>95.55</v>
      </c>
    </row>
    <row r="7" spans="1:7" ht="14.25" thickBot="1" thickTop="1">
      <c r="A7" s="2">
        <v>8</v>
      </c>
      <c r="B7" s="18" t="s">
        <v>29</v>
      </c>
      <c r="C7" s="4">
        <v>67.95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Hyrum Hunt</v>
      </c>
      <c r="E8" s="9">
        <v>114.22</v>
      </c>
      <c r="F8" s="3"/>
      <c r="G8" s="7"/>
    </row>
    <row r="9" spans="1:7" ht="14.25" thickBot="1" thickTop="1">
      <c r="A9" s="2">
        <v>9</v>
      </c>
      <c r="B9" s="17" t="s">
        <v>25</v>
      </c>
      <c r="C9" s="13">
        <v>69.44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Hyrum Hunt</v>
      </c>
      <c r="I10" s="11">
        <v>85.01</v>
      </c>
    </row>
    <row r="11" spans="1:9" ht="14.25" thickBot="1" thickTop="1">
      <c r="A11" s="2">
        <v>4</v>
      </c>
      <c r="B11" s="18" t="s">
        <v>27</v>
      </c>
      <c r="C11" s="4">
        <v>50.57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Ben Woodford</v>
      </c>
      <c r="E12" s="6">
        <v>91.3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20</v>
      </c>
      <c r="C13" s="13">
        <v>59.33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Ben Woodford</v>
      </c>
      <c r="G14" s="9">
        <v>77.05</v>
      </c>
      <c r="H14" s="3"/>
      <c r="I14" s="7"/>
    </row>
    <row r="15" spans="1:9" ht="14.25" thickBot="1" thickTop="1">
      <c r="A15" s="2">
        <v>5</v>
      </c>
      <c r="B15" s="18" t="s">
        <v>23</v>
      </c>
      <c r="C15" s="4">
        <v>60.38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Dave Cadmus</v>
      </c>
      <c r="E16" s="9">
        <v>80.75</v>
      </c>
      <c r="H16" s="3"/>
      <c r="I16" s="7"/>
    </row>
    <row r="17" spans="1:9" ht="14.25" thickBot="1" thickTop="1">
      <c r="A17" s="2">
        <v>12</v>
      </c>
      <c r="B17" s="17" t="s">
        <v>32</v>
      </c>
      <c r="C17" s="13">
        <v>83.26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Hyrum Hunt</v>
      </c>
    </row>
    <row r="19" spans="1:9" ht="17.25" thickBot="1" thickTop="1">
      <c r="A19" s="2">
        <v>3</v>
      </c>
      <c r="B19" s="18" t="s">
        <v>21</v>
      </c>
      <c r="C19" s="4">
        <v>93.25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Tim Coenen</v>
      </c>
      <c r="E20" s="6">
        <v>119.91</v>
      </c>
      <c r="H20" s="3"/>
      <c r="I20" s="7"/>
    </row>
    <row r="21" spans="1:9" ht="14.25" thickBot="1" thickTop="1">
      <c r="A21" s="2">
        <v>14</v>
      </c>
      <c r="B21" s="17" t="s">
        <v>31</v>
      </c>
      <c r="C21" s="13">
        <v>103.77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Tim Coenen</v>
      </c>
      <c r="G22" s="11">
        <v>66.88</v>
      </c>
      <c r="H22" s="3"/>
      <c r="I22" s="7"/>
    </row>
    <row r="23" spans="1:9" ht="14.25" thickBot="1" thickTop="1">
      <c r="A23" s="2">
        <v>6</v>
      </c>
      <c r="B23" s="18" t="s">
        <v>38</v>
      </c>
      <c r="C23" s="4">
        <v>43.17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Joey Losurdo</v>
      </c>
      <c r="E24" s="9">
        <v>84.83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40</v>
      </c>
      <c r="C25" s="13">
        <v>44.52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Drew Becker</v>
      </c>
      <c r="I26" s="9">
        <v>70.37</v>
      </c>
    </row>
    <row r="27" spans="1:7" ht="14.25" thickBot="1" thickTop="1">
      <c r="A27" s="2">
        <v>7</v>
      </c>
      <c r="B27" s="18" t="s">
        <v>39</v>
      </c>
      <c r="C27" s="4">
        <v>61.56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Mike Kuhn</v>
      </c>
      <c r="E28" s="6">
        <v>57.89</v>
      </c>
      <c r="F28" s="3"/>
      <c r="G28" s="7"/>
    </row>
    <row r="29" spans="1:7" ht="14.25" thickBot="1" thickTop="1">
      <c r="A29" s="2">
        <v>10</v>
      </c>
      <c r="B29" s="17" t="s">
        <v>24</v>
      </c>
      <c r="C29" s="13">
        <v>117.54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Drew Becker</v>
      </c>
      <c r="G30" s="9">
        <v>90.9</v>
      </c>
    </row>
    <row r="31" spans="1:5" ht="14.25" thickBot="1" thickTop="1">
      <c r="A31" s="2">
        <v>2</v>
      </c>
      <c r="B31" s="18" t="s">
        <v>33</v>
      </c>
      <c r="C31" s="4">
        <v>89.53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Drew Becker</v>
      </c>
      <c r="E32" s="9">
        <v>72.19</v>
      </c>
      <c r="H32" s="21" t="str">
        <f>IF(G14&gt;G6,F6,IF(G14=G6," ",F14))</f>
        <v>Ben Woodford</v>
      </c>
      <c r="I32" s="10">
        <v>49.8</v>
      </c>
      <c r="J32" s="3"/>
    </row>
    <row r="33" spans="1:10" ht="14.25" thickBot="1" thickTop="1">
      <c r="A33" s="2">
        <v>15</v>
      </c>
      <c r="B33" s="17" t="s">
        <v>34</v>
      </c>
      <c r="C33" s="13">
        <v>49.85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Tim Coenen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Tim Coenen</v>
      </c>
      <c r="I36" s="9">
        <v>93.52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Mark Deffner</v>
      </c>
      <c r="E39" s="25">
        <v>68.4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Mark Deffner</v>
      </c>
      <c r="G40" s="6">
        <v>73.75</v>
      </c>
      <c r="H40" s="3"/>
      <c r="I40" s="3"/>
    </row>
    <row r="41" spans="4:9" ht="14.25" thickBot="1" thickTop="1">
      <c r="D41" s="23" t="str">
        <f>IF(C5&gt;C3,B3,IF(C3=C5,"Loser 1/16",B5))</f>
        <v>Saumil Mehta</v>
      </c>
      <c r="E41" s="13">
        <v>46.84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Mark Deffner</v>
      </c>
      <c r="I42" s="11">
        <v>64.45</v>
      </c>
    </row>
    <row r="43" spans="4:9" ht="14.25" thickBot="1" thickTop="1">
      <c r="D43" s="24" t="str">
        <f>IF(C17&gt;C15,B15,IF(C15=C17,"Loser 5/12",B17))</f>
        <v>Rob Barton</v>
      </c>
      <c r="E43" s="4">
        <v>91.36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Rob Barton</v>
      </c>
      <c r="G44" s="9">
        <v>63.16</v>
      </c>
      <c r="H44" s="3"/>
      <c r="I44" s="7"/>
    </row>
    <row r="45" spans="4:9" ht="14.25" thickBot="1" thickTop="1">
      <c r="D45" s="23" t="str">
        <f>IF(C13&gt;C11,B11,IF(C11=C13,"Loser 4/13",B13))</f>
        <v>Cameron Boyd</v>
      </c>
      <c r="E45" s="13">
        <v>90.82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Bill Woodford</v>
      </c>
      <c r="K46" s="11"/>
    </row>
    <row r="47" spans="4:9" ht="14.25" thickBot="1" thickTop="1">
      <c r="D47" s="24" t="str">
        <f>IF(C25&gt;C23,B23,IF(C23=C25,"Loser 6/11",B25))</f>
        <v>Ken Bellaire</v>
      </c>
      <c r="E47" s="4">
        <v>81.07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Bill Woodford</v>
      </c>
      <c r="G48" s="6">
        <v>77.22</v>
      </c>
      <c r="H48" s="3"/>
      <c r="I48" s="7"/>
    </row>
    <row r="49" spans="4:9" ht="14.25" thickBot="1" thickTop="1">
      <c r="D49" s="23" t="str">
        <f>IF(C21&gt;C19,B19,IF(C19=C21,"Loser 3/14",B21))</f>
        <v>Bill Woodford</v>
      </c>
      <c r="E49" s="13">
        <v>118.35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Bill Woodford</v>
      </c>
      <c r="I50" s="9">
        <v>101.49</v>
      </c>
    </row>
    <row r="51" spans="4:7" ht="14.25" thickBot="1" thickTop="1">
      <c r="D51" s="24" t="str">
        <f>IF(C29&gt;C27,B27,IF(C27=C29,"Loser 7/10",B29))</f>
        <v>Kurt Krenz</v>
      </c>
      <c r="E51" s="4">
        <v>62.95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J. Rittenhouse</v>
      </c>
      <c r="G52" s="9">
        <v>48.58</v>
      </c>
    </row>
    <row r="53" spans="4:5" ht="14.25" thickBot="1" thickTop="1">
      <c r="D53" s="23" t="str">
        <f>IF(C33&gt;C31,B31,IF(C31=C33,"Loser 2/15",B33))</f>
        <v>J. Rittenhouse</v>
      </c>
      <c r="E53" s="13">
        <v>67.53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26</v>
      </c>
      <c r="C3" s="4">
        <v>94</v>
      </c>
    </row>
    <row r="4" spans="2:5" ht="14.25" thickBot="1" thickTop="1">
      <c r="B4" s="5"/>
      <c r="C4" s="8"/>
      <c r="D4" s="21" t="str">
        <f>IF(C3&gt;C5,B3,IF(C3=C5," ",B5))</f>
        <v>Ray Berdie</v>
      </c>
      <c r="E4" s="6">
        <v>88</v>
      </c>
    </row>
    <row r="5" spans="1:5" ht="14.25" thickBot="1" thickTop="1">
      <c r="A5" s="2">
        <v>16</v>
      </c>
      <c r="B5" s="17" t="s">
        <v>25</v>
      </c>
      <c r="C5" s="13">
        <v>73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Ray Berdie</v>
      </c>
      <c r="G6" s="11">
        <v>73</v>
      </c>
    </row>
    <row r="7" spans="1:7" ht="14.25" thickBot="1" thickTop="1">
      <c r="A7" s="2">
        <v>8</v>
      </c>
      <c r="B7" s="18" t="s">
        <v>38</v>
      </c>
      <c r="C7" s="4">
        <v>92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Ken Bellaire</v>
      </c>
      <c r="E8" s="9">
        <v>61</v>
      </c>
      <c r="F8" s="3"/>
      <c r="G8" s="7"/>
    </row>
    <row r="9" spans="1:7" ht="14.25" thickBot="1" thickTop="1">
      <c r="A9" s="2">
        <v>9</v>
      </c>
      <c r="B9" s="17" t="s">
        <v>34</v>
      </c>
      <c r="C9" s="13">
        <v>39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Ray Berdie</v>
      </c>
      <c r="I10" s="11">
        <v>86</v>
      </c>
    </row>
    <row r="11" spans="1:9" ht="14.25" thickBot="1" thickTop="1">
      <c r="A11" s="2">
        <v>4</v>
      </c>
      <c r="B11" s="18" t="s">
        <v>28</v>
      </c>
      <c r="C11" s="4">
        <v>116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John Adkisson</v>
      </c>
      <c r="E12" s="6">
        <v>108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37</v>
      </c>
      <c r="C13" s="13">
        <v>88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John Adkisson</v>
      </c>
      <c r="G14" s="9">
        <v>71</v>
      </c>
      <c r="H14" s="3"/>
      <c r="I14" s="7"/>
    </row>
    <row r="15" spans="1:9" ht="14.25" thickBot="1" thickTop="1">
      <c r="A15" s="2">
        <v>5</v>
      </c>
      <c r="B15" s="18" t="s">
        <v>21</v>
      </c>
      <c r="C15" s="4">
        <v>94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Bill Woodford</v>
      </c>
      <c r="E16" s="9">
        <v>69</v>
      </c>
      <c r="H16" s="3"/>
      <c r="I16" s="7"/>
    </row>
    <row r="17" spans="1:9" ht="14.25" thickBot="1" thickTop="1">
      <c r="A17" s="2">
        <v>12</v>
      </c>
      <c r="B17" s="17" t="s">
        <v>35</v>
      </c>
      <c r="C17" s="13">
        <v>43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Saumil Mehta</v>
      </c>
    </row>
    <row r="19" spans="1:9" ht="17.25" thickBot="1" thickTop="1">
      <c r="A19" s="2">
        <v>3</v>
      </c>
      <c r="B19" s="18" t="s">
        <v>22</v>
      </c>
      <c r="C19" s="4">
        <v>99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Saumil Mehta</v>
      </c>
      <c r="E20" s="6">
        <v>94</v>
      </c>
      <c r="H20" s="3"/>
      <c r="I20" s="7"/>
    </row>
    <row r="21" spans="1:9" ht="16.5" thickBot="1" thickTop="1">
      <c r="A21" s="2">
        <v>14</v>
      </c>
      <c r="B21" s="19" t="s">
        <v>33</v>
      </c>
      <c r="C21" s="13">
        <v>59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Saumil Mehta</v>
      </c>
      <c r="G22" s="11">
        <v>117</v>
      </c>
      <c r="H22" s="3"/>
      <c r="I22" s="7"/>
    </row>
    <row r="23" spans="1:9" ht="14.25" thickBot="1" thickTop="1">
      <c r="A23" s="2">
        <v>6</v>
      </c>
      <c r="B23" s="18" t="s">
        <v>29</v>
      </c>
      <c r="C23" s="4">
        <v>109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Mark Deffner</v>
      </c>
      <c r="E24" s="9">
        <v>49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39</v>
      </c>
      <c r="C25" s="13">
        <v>73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Saumil Mehta</v>
      </c>
      <c r="I26" s="9">
        <v>87</v>
      </c>
    </row>
    <row r="27" spans="1:7" ht="14.25" thickBot="1" thickTop="1">
      <c r="A27" s="2">
        <v>7</v>
      </c>
      <c r="B27" s="18" t="s">
        <v>32</v>
      </c>
      <c r="C27" s="4">
        <v>106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Dave Cadmus</v>
      </c>
      <c r="E28" s="6">
        <v>97</v>
      </c>
      <c r="F28" s="3"/>
      <c r="G28" s="7"/>
    </row>
    <row r="29" spans="1:7" ht="14.25" thickBot="1" thickTop="1">
      <c r="A29" s="2">
        <v>10</v>
      </c>
      <c r="B29" s="17" t="s">
        <v>30</v>
      </c>
      <c r="C29" s="13">
        <v>81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Dave Cadmus</v>
      </c>
      <c r="G30" s="9">
        <v>108</v>
      </c>
    </row>
    <row r="31" spans="1:5" ht="14.25" thickBot="1" thickTop="1">
      <c r="A31" s="2">
        <v>2</v>
      </c>
      <c r="B31" s="18" t="s">
        <v>20</v>
      </c>
      <c r="C31" s="4">
        <v>68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Ben Woodford</v>
      </c>
      <c r="E32" s="9">
        <v>78</v>
      </c>
      <c r="H32" s="21" t="str">
        <f>IF(G14&gt;G6,F6,IF(G14=G6," ",F14))</f>
        <v>John Adkisson</v>
      </c>
      <c r="I32" s="10">
        <v>84</v>
      </c>
      <c r="J32" s="3"/>
    </row>
    <row r="33" spans="1:10" ht="14.25" thickBot="1" thickTop="1">
      <c r="A33" s="2">
        <v>15</v>
      </c>
      <c r="B33" s="17" t="s">
        <v>36</v>
      </c>
      <c r="C33" s="13">
        <v>64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John Adkisson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Dave Cadmus</v>
      </c>
      <c r="I36" s="9">
        <v>75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J. Rittenhouse</v>
      </c>
      <c r="E39" s="10">
        <v>109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J. Rittenhouse</v>
      </c>
      <c r="G40" s="6">
        <v>85</v>
      </c>
      <c r="H40" s="3"/>
      <c r="I40" s="3"/>
    </row>
    <row r="41" spans="4:9" ht="14.25" thickBot="1" thickTop="1">
      <c r="D41" s="23" t="str">
        <f>IF(C5&gt;C3,B3,IF(C3=C5,"Loser 1/16",B5))</f>
        <v>Hyrum Hunt</v>
      </c>
      <c r="E41" s="13">
        <v>66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J. Rittenhouse</v>
      </c>
      <c r="I42" s="11">
        <v>80</v>
      </c>
    </row>
    <row r="43" spans="4:9" ht="14.25" thickBot="1" thickTop="1">
      <c r="D43" s="24" t="str">
        <f>IF(C17&gt;C15,B15,IF(C15=C17,"Loser 5/12",B17))</f>
        <v>Joel Griswold</v>
      </c>
      <c r="E43" s="4">
        <v>46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Jeremy Dellova</v>
      </c>
      <c r="G44" s="9">
        <v>67</v>
      </c>
      <c r="H44" s="3"/>
      <c r="I44" s="7"/>
    </row>
    <row r="45" spans="4:9" ht="14.25" thickBot="1" thickTop="1">
      <c r="D45" s="23" t="str">
        <f>IF(C13&gt;C11,B11,IF(C11=C13,"Loser 4/13",B13))</f>
        <v>Jeremy Dellova</v>
      </c>
      <c r="E45" s="13">
        <v>62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Drew Becker</v>
      </c>
      <c r="K46" s="11"/>
    </row>
    <row r="47" spans="4:9" ht="14.25" thickBot="1" thickTop="1">
      <c r="D47" s="24" t="str">
        <f>IF(C25&gt;C23,B23,IF(C23=C25,"Loser 6/11",B25))</f>
        <v>Kurt Krenz</v>
      </c>
      <c r="E47" s="4">
        <v>62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Drew Becker</v>
      </c>
      <c r="G48" s="6">
        <v>119</v>
      </c>
      <c r="H48" s="3"/>
      <c r="I48" s="7"/>
    </row>
    <row r="49" spans="4:9" ht="14.25" thickBot="1" thickTop="1">
      <c r="D49" s="23" t="str">
        <f>IF(C21&gt;C19,B19,IF(C19=C21,"Loser 3/14",B21))</f>
        <v>Drew Becker</v>
      </c>
      <c r="E49" s="13">
        <v>77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Drew Becker</v>
      </c>
      <c r="I50" s="9">
        <v>81</v>
      </c>
    </row>
    <row r="51" spans="4:7" ht="14.25" thickBot="1" thickTop="1">
      <c r="D51" s="24" t="str">
        <f>IF(C29&gt;C27,B27,IF(C27=C29,"Loser 7/10",B29))</f>
        <v>Dave Eggert</v>
      </c>
      <c r="E51" s="4">
        <v>71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Dave Eggert</v>
      </c>
      <c r="G52" s="9">
        <v>47</v>
      </c>
    </row>
    <row r="53" spans="4:5" ht="14.25" thickBot="1" thickTop="1">
      <c r="D53" s="23" t="str">
        <f>IF(C33&gt;C31,B31,IF(C31=C33,"Loser 2/15",B33))</f>
        <v>Andy Boyd</v>
      </c>
      <c r="E53" s="13">
        <v>39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20</v>
      </c>
      <c r="C3" s="4">
        <v>74.96</v>
      </c>
    </row>
    <row r="4" spans="2:5" ht="14.25" thickBot="1" thickTop="1">
      <c r="B4" s="5"/>
      <c r="C4" s="8"/>
      <c r="D4" s="21" t="str">
        <f>IF(C3&gt;C5,B3,IF(C3=C5," ",B5))</f>
        <v>Saumil Mehta</v>
      </c>
      <c r="E4" s="6">
        <v>56.44</v>
      </c>
    </row>
    <row r="5" spans="1:5" ht="14.25" thickBot="1" thickTop="1">
      <c r="A5" s="2">
        <v>16</v>
      </c>
      <c r="B5" s="17" t="s">
        <v>22</v>
      </c>
      <c r="C5" s="13">
        <v>76.18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Mike Kuhn</v>
      </c>
      <c r="G6" s="11">
        <v>75.25</v>
      </c>
    </row>
    <row r="7" spans="1:7" ht="14.25" thickBot="1" thickTop="1">
      <c r="A7" s="2">
        <v>8</v>
      </c>
      <c r="B7" s="18" t="s">
        <v>23</v>
      </c>
      <c r="C7" s="4">
        <v>38.37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Mike Kuhn</v>
      </c>
      <c r="E8" s="9">
        <v>102.8</v>
      </c>
      <c r="F8" s="3"/>
      <c r="G8" s="7"/>
    </row>
    <row r="9" spans="1:7" ht="14.25" thickBot="1" thickTop="1">
      <c r="A9" s="2">
        <v>9</v>
      </c>
      <c r="B9" s="17" t="s">
        <v>24</v>
      </c>
      <c r="C9" s="13">
        <v>108.64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Mike Kuhn</v>
      </c>
      <c r="I10" s="11">
        <v>70.51</v>
      </c>
    </row>
    <row r="11" spans="1:9" ht="14.25" thickBot="1" thickTop="1">
      <c r="A11" s="2">
        <v>4</v>
      </c>
      <c r="B11" s="18" t="s">
        <v>21</v>
      </c>
      <c r="C11" s="4">
        <v>92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Bill Woodford</v>
      </c>
      <c r="E12" s="6">
        <v>69.31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25</v>
      </c>
      <c r="C13" s="13">
        <v>88.91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Bill Woodford</v>
      </c>
      <c r="G14" s="9">
        <v>62.64</v>
      </c>
      <c r="H14" s="3"/>
      <c r="I14" s="7"/>
    </row>
    <row r="15" spans="1:9" ht="14.25" thickBot="1" thickTop="1">
      <c r="A15" s="2">
        <v>5</v>
      </c>
      <c r="B15" s="18" t="s">
        <v>26</v>
      </c>
      <c r="C15" s="4">
        <v>89.65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Cameron Boyd</v>
      </c>
      <c r="E16" s="9">
        <v>64.49</v>
      </c>
      <c r="H16" s="3"/>
      <c r="I16" s="7"/>
    </row>
    <row r="17" spans="1:9" ht="14.25" thickBot="1" thickTop="1">
      <c r="A17" s="2">
        <v>12</v>
      </c>
      <c r="B17" s="17" t="s">
        <v>27</v>
      </c>
      <c r="C17" s="13">
        <v>92.81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J. Rittenhouse</v>
      </c>
    </row>
    <row r="19" spans="1:9" ht="17.25" thickBot="1" thickTop="1">
      <c r="A19" s="2">
        <v>3</v>
      </c>
      <c r="B19" s="18" t="s">
        <v>28</v>
      </c>
      <c r="C19" s="4">
        <v>94.72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John Adkisson</v>
      </c>
      <c r="E20" s="6">
        <v>66.36</v>
      </c>
      <c r="H20" s="3"/>
      <c r="I20" s="7"/>
    </row>
    <row r="21" spans="1:9" ht="16.5" thickBot="1" thickTop="1">
      <c r="A21" s="2">
        <v>14</v>
      </c>
      <c r="B21" s="19" t="s">
        <v>29</v>
      </c>
      <c r="C21" s="13">
        <v>73.42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Dave Eggert</v>
      </c>
      <c r="G22" s="11">
        <v>88.85</v>
      </c>
      <c r="H22" s="3"/>
      <c r="I22" s="7"/>
    </row>
    <row r="23" spans="1:9" ht="14.25" thickBot="1" thickTop="1">
      <c r="A23" s="2">
        <v>6</v>
      </c>
      <c r="B23" s="18" t="s">
        <v>30</v>
      </c>
      <c r="C23" s="4">
        <v>93.43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Dave Eggert</v>
      </c>
      <c r="E24" s="9">
        <v>93.66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31</v>
      </c>
      <c r="C25" s="13">
        <v>65.57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J. Rittenhouse</v>
      </c>
      <c r="I26" s="9">
        <v>83.2</v>
      </c>
    </row>
    <row r="27" spans="1:7" ht="14.25" thickBot="1" thickTop="1">
      <c r="A27" s="2">
        <v>7</v>
      </c>
      <c r="B27" s="18" t="s">
        <v>32</v>
      </c>
      <c r="C27" s="4">
        <v>88.75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Drew Becker</v>
      </c>
      <c r="E28" s="6">
        <v>72.14</v>
      </c>
      <c r="F28" s="3"/>
      <c r="G28" s="7"/>
    </row>
    <row r="29" spans="1:7" ht="14.25" thickBot="1" thickTop="1">
      <c r="A29" s="2">
        <v>10</v>
      </c>
      <c r="B29" s="17" t="s">
        <v>33</v>
      </c>
      <c r="C29" s="13">
        <v>100.87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J. Rittenhouse</v>
      </c>
      <c r="G30" s="9">
        <v>119.53</v>
      </c>
    </row>
    <row r="31" spans="1:5" ht="14.25" thickBot="1" thickTop="1">
      <c r="A31" s="2">
        <v>2</v>
      </c>
      <c r="B31" s="18" t="s">
        <v>34</v>
      </c>
      <c r="C31" s="4">
        <v>102.37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J. Rittenhouse</v>
      </c>
      <c r="E32" s="9">
        <v>90.84</v>
      </c>
      <c r="H32" s="21" t="str">
        <f>IF(G14&gt;G6,F6,IF(G14=G6," ",F14))</f>
        <v>Bill Woodford</v>
      </c>
      <c r="I32" s="10">
        <v>116.5</v>
      </c>
      <c r="J32" s="3"/>
    </row>
    <row r="33" spans="1:10" ht="14.25" thickBot="1" thickTop="1">
      <c r="A33" s="2">
        <v>15</v>
      </c>
      <c r="B33" s="17" t="s">
        <v>35</v>
      </c>
      <c r="C33" s="13">
        <v>64.12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Bill Woodford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Dave Eggert</v>
      </c>
      <c r="I36" s="9">
        <v>39.37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Rob Barton</v>
      </c>
      <c r="E39" s="10">
        <v>50.45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Ben Woodford</v>
      </c>
      <c r="G40" s="6">
        <v>86.06</v>
      </c>
      <c r="H40" s="3"/>
      <c r="I40" s="3"/>
    </row>
    <row r="41" spans="4:9" ht="14.25" thickBot="1" thickTop="1">
      <c r="D41" s="23" t="str">
        <f>IF(C5&gt;C3,B3,IF(C3=C5,"Loser 1/16",B5))</f>
        <v>Ben Woodford</v>
      </c>
      <c r="E41" s="13">
        <v>71.18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Ben Woodford</v>
      </c>
      <c r="I42" s="11">
        <v>63.62</v>
      </c>
    </row>
    <row r="43" spans="4:9" ht="14.25" thickBot="1" thickTop="1">
      <c r="D43" s="24" t="str">
        <f>IF(C17&gt;C15,B15,IF(C15=C17,"Loser 5/12",B17))</f>
        <v>Ray Berdie</v>
      </c>
      <c r="E43" s="4">
        <v>89.38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Ray Berdie</v>
      </c>
      <c r="G44" s="9">
        <v>72.04</v>
      </c>
      <c r="H44" s="3"/>
      <c r="I44" s="7"/>
    </row>
    <row r="45" spans="4:9" ht="14.25" thickBot="1" thickTop="1">
      <c r="D45" s="23" t="str">
        <f>IF(C13&gt;C11,B11,IF(C11=C13,"Loser 4/13",B13))</f>
        <v>Hyrum Hunt</v>
      </c>
      <c r="E45" s="13">
        <v>49.46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Joel Griswold</v>
      </c>
      <c r="K46" s="11"/>
    </row>
    <row r="47" spans="4:9" ht="14.25" thickBot="1" thickTop="1">
      <c r="D47" s="24" t="str">
        <f>IF(C25&gt;C23,B23,IF(C23=C25,"Loser 6/11",B25))</f>
        <v>Tim Coenen</v>
      </c>
      <c r="E47" s="4">
        <v>101.79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Tim Coenen</v>
      </c>
      <c r="G48" s="6">
        <v>70.92</v>
      </c>
      <c r="H48" s="3"/>
      <c r="I48" s="7"/>
    </row>
    <row r="49" spans="4:9" ht="14.25" thickBot="1" thickTop="1">
      <c r="D49" s="23" t="str">
        <f>IF(C21&gt;C19,B19,IF(C19=C21,"Loser 3/14",B21))</f>
        <v>Mark Deffner</v>
      </c>
      <c r="E49" s="13">
        <v>59.45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Joel Griswold</v>
      </c>
      <c r="I50" s="9">
        <v>156.68</v>
      </c>
    </row>
    <row r="51" spans="4:7" ht="14.25" thickBot="1" thickTop="1">
      <c r="D51" s="24" t="str">
        <f>IF(C29&gt;C27,B27,IF(C27=C29,"Loser 7/10",B29))</f>
        <v>Dave Cadmus</v>
      </c>
      <c r="E51" s="4">
        <v>74.79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Joel Griswold</v>
      </c>
      <c r="G52" s="9">
        <v>94.14</v>
      </c>
    </row>
    <row r="53" spans="4:5" ht="14.25" thickBot="1" thickTop="1">
      <c r="D53" s="23" t="str">
        <f>IF(C33&gt;C31,B31,IF(C31=C33,"Loser 2/15",B33))</f>
        <v>Joel Griswold</v>
      </c>
      <c r="E53" s="13">
        <v>78.55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6</v>
      </c>
      <c r="C3" s="4">
        <v>67.17</v>
      </c>
    </row>
    <row r="4" spans="2:5" ht="14.25" thickBot="1" thickTop="1">
      <c r="B4" s="5"/>
      <c r="C4" s="8"/>
      <c r="D4" s="21" t="str">
        <f>IF(C3&gt;C5,B3,IF(C3=C5," ",B5))</f>
        <v>Deffner</v>
      </c>
      <c r="E4" s="6">
        <v>32.58</v>
      </c>
    </row>
    <row r="5" spans="1:5" ht="14.25" thickBot="1" thickTop="1">
      <c r="A5" s="2">
        <v>16</v>
      </c>
      <c r="B5" s="17" t="s">
        <v>17</v>
      </c>
      <c r="C5" s="13">
        <v>72.26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Adkisson</v>
      </c>
      <c r="G6" s="11">
        <v>74.81</v>
      </c>
    </row>
    <row r="7" spans="1:7" ht="14.25" thickBot="1" thickTop="1">
      <c r="A7" s="2">
        <v>8</v>
      </c>
      <c r="B7" s="18" t="s">
        <v>10</v>
      </c>
      <c r="C7" s="4">
        <v>94.18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Adkisson</v>
      </c>
      <c r="E8" s="9">
        <v>85.46</v>
      </c>
      <c r="F8" s="3"/>
      <c r="G8" s="7"/>
    </row>
    <row r="9" spans="1:7" ht="14.25" thickBot="1" thickTop="1">
      <c r="A9" s="2">
        <v>9</v>
      </c>
      <c r="B9" s="17" t="s">
        <v>9</v>
      </c>
      <c r="C9" s="13">
        <v>102.45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Adkisson</v>
      </c>
      <c r="I10" s="11">
        <v>77.85</v>
      </c>
    </row>
    <row r="11" spans="1:9" ht="14.25" thickBot="1" thickTop="1">
      <c r="A11" s="2">
        <v>4</v>
      </c>
      <c r="B11" s="18" t="s">
        <v>8</v>
      </c>
      <c r="C11" s="4">
        <v>55.83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Bill Woodford</v>
      </c>
      <c r="E12" s="6">
        <v>107.47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21</v>
      </c>
      <c r="C13" s="13">
        <v>79.12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Bill Woodford</v>
      </c>
      <c r="G14" s="9">
        <v>74.71</v>
      </c>
      <c r="H14" s="3"/>
      <c r="I14" s="7"/>
    </row>
    <row r="15" spans="1:9" ht="14.25" thickBot="1" thickTop="1">
      <c r="A15" s="2">
        <v>5</v>
      </c>
      <c r="B15" s="18" t="s">
        <v>7</v>
      </c>
      <c r="C15" s="4">
        <v>95.6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Fernald</v>
      </c>
      <c r="E16" s="9">
        <f>66.64+2.75</f>
        <v>69.39</v>
      </c>
      <c r="H16" s="3"/>
      <c r="I16" s="7"/>
    </row>
    <row r="17" spans="1:9" ht="14.25" thickBot="1" thickTop="1">
      <c r="A17" s="2">
        <v>12</v>
      </c>
      <c r="B17" s="17" t="s">
        <v>14</v>
      </c>
      <c r="C17" s="13">
        <v>61.71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C Boyd</v>
      </c>
    </row>
    <row r="19" spans="1:9" ht="17.25" thickBot="1" thickTop="1">
      <c r="A19" s="2">
        <v>3</v>
      </c>
      <c r="B19" s="18" t="s">
        <v>11</v>
      </c>
      <c r="C19" s="4">
        <v>98.43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Rittenhouse</v>
      </c>
      <c r="E20" s="6">
        <v>67.79</v>
      </c>
      <c r="H20" s="3"/>
      <c r="I20" s="7"/>
    </row>
    <row r="21" spans="1:9" ht="16.5" thickBot="1" thickTop="1">
      <c r="A21" s="2">
        <v>14</v>
      </c>
      <c r="B21" s="19" t="s">
        <v>15</v>
      </c>
      <c r="C21" s="13">
        <v>69.5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C Boyd</v>
      </c>
      <c r="G22" s="11">
        <v>110.6</v>
      </c>
      <c r="H22" s="3"/>
      <c r="I22" s="7"/>
    </row>
    <row r="23" spans="1:9" ht="14.25" thickBot="1" thickTop="1">
      <c r="A23" s="2">
        <v>6</v>
      </c>
      <c r="B23" s="18" t="s">
        <v>18</v>
      </c>
      <c r="C23" s="4">
        <v>66.71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C Boyd</v>
      </c>
      <c r="E24" s="9">
        <v>69.66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19</v>
      </c>
      <c r="C25" s="13">
        <v>67.03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C Boyd</v>
      </c>
      <c r="I26" s="9">
        <v>90.76</v>
      </c>
    </row>
    <row r="27" spans="1:7" ht="14.25" thickBot="1" thickTop="1">
      <c r="A27" s="2">
        <v>7</v>
      </c>
      <c r="B27" s="18" t="s">
        <v>12</v>
      </c>
      <c r="C27" s="4">
        <v>60.11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Waldusky</v>
      </c>
      <c r="E28" s="6">
        <v>84.04</v>
      </c>
      <c r="F28" s="3"/>
      <c r="G28" s="7"/>
    </row>
    <row r="29" spans="1:7" ht="14.25" thickBot="1" thickTop="1">
      <c r="A29" s="2">
        <v>10</v>
      </c>
      <c r="B29" s="17" t="s">
        <v>13</v>
      </c>
      <c r="C29" s="13">
        <v>66.58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Ben Woodford</v>
      </c>
      <c r="G30" s="9">
        <v>58.2</v>
      </c>
    </row>
    <row r="31" spans="1:5" ht="14.25" thickBot="1" thickTop="1">
      <c r="A31" s="2">
        <v>2</v>
      </c>
      <c r="B31" s="18" t="s">
        <v>20</v>
      </c>
      <c r="C31" s="4">
        <v>85.16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Ben Woodford</v>
      </c>
      <c r="E32" s="9">
        <v>91.2</v>
      </c>
      <c r="H32" s="21" t="str">
        <f>IF(G14&gt;G6,F6,IF(G14=G6," ",F14))</f>
        <v>Bill Woodford</v>
      </c>
      <c r="I32" s="10">
        <v>98.19</v>
      </c>
      <c r="J32" s="3"/>
    </row>
    <row r="33" spans="1:10" ht="14.25" thickBot="1" thickTop="1">
      <c r="A33" s="2">
        <v>15</v>
      </c>
      <c r="B33" s="17" t="s">
        <v>16</v>
      </c>
      <c r="C33" s="13">
        <v>73.07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Ben Woodford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Ben Woodford</v>
      </c>
      <c r="I36" s="9">
        <v>105.8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Cadmus</v>
      </c>
      <c r="E39" s="25">
        <v>93.95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Cadmus</v>
      </c>
      <c r="G40" s="6">
        <v>82.95</v>
      </c>
      <c r="H40" s="3"/>
      <c r="I40" s="3"/>
    </row>
    <row r="41" spans="4:9" ht="14.25" thickBot="1" thickTop="1">
      <c r="D41" s="23" t="str">
        <f>IF(C5&gt;C3,B3,IF(C3=C5,"Loser 1/16",B5))</f>
        <v>Mehta</v>
      </c>
      <c r="E41" s="13">
        <v>63.71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Moltumyr</v>
      </c>
      <c r="I42" s="11">
        <v>77.08</v>
      </c>
    </row>
    <row r="43" spans="4:9" ht="14.25" thickBot="1" thickTop="1">
      <c r="D43" s="24" t="str">
        <f>IF(C17&gt;C15,B15,IF(C15=C17,"Loser 5/12",B17))</f>
        <v>Moltumyr</v>
      </c>
      <c r="E43" s="4">
        <v>96.56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Moltumyr</v>
      </c>
      <c r="G44" s="9">
        <v>91.01</v>
      </c>
      <c r="H44" s="3"/>
      <c r="I44" s="7"/>
    </row>
    <row r="45" spans="4:9" ht="14.25" thickBot="1" thickTop="1">
      <c r="D45" s="23" t="str">
        <f>IF(C13&gt;C11,B11,IF(C11=C13,"Loser 4/13",B13))</f>
        <v>Barton</v>
      </c>
      <c r="E45" s="13">
        <v>70.53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A Boyd</v>
      </c>
      <c r="K46" s="11"/>
    </row>
    <row r="47" spans="4:9" ht="14.25" thickBot="1" thickTop="1">
      <c r="D47" s="24" t="str">
        <f>IF(C25&gt;C23,B23,IF(C23=C25,"Loser 6/11",B25))</f>
        <v>A Boyd</v>
      </c>
      <c r="E47" s="4">
        <v>72.25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A Boyd</v>
      </c>
      <c r="G48" s="6">
        <v>68.35</v>
      </c>
      <c r="H48" s="3"/>
      <c r="I48" s="7"/>
    </row>
    <row r="49" spans="4:9" ht="14.25" thickBot="1" thickTop="1">
      <c r="D49" s="23" t="str">
        <f>IF(C21&gt;C19,B19,IF(C19=C21,"Loser 3/14",B21))</f>
        <v>Hudson</v>
      </c>
      <c r="E49" s="13">
        <v>67.09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A Boyd</v>
      </c>
      <c r="I50" s="9">
        <v>81.07</v>
      </c>
    </row>
    <row r="51" spans="4:7" ht="14.25" thickBot="1" thickTop="1">
      <c r="D51" s="24" t="str">
        <f>IF(C29&gt;C27,B27,IF(C27=C29,"Loser 7/10",B29))</f>
        <v>Gotfredson</v>
      </c>
      <c r="E51" s="4">
        <v>93.33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Gotfredson</v>
      </c>
      <c r="G52" s="9">
        <v>56.05</v>
      </c>
    </row>
    <row r="53" spans="4:5" ht="14.25" thickBot="1" thickTop="1">
      <c r="D53" s="23" t="str">
        <f>IF(C33&gt;C31,B31,IF(C31=C33,"Loser 2/15",B33))</f>
        <v>Griswold</v>
      </c>
      <c r="E53" s="13">
        <v>71.78</v>
      </c>
    </row>
    <row r="54" ht="13.5" thickTop="1"/>
  </sheetData>
  <sheetProtection/>
  <mergeCells count="1">
    <mergeCell ref="H18:H19"/>
  </mergeCells>
  <printOptions horizontalCentered="1"/>
  <pageMargins left="0.25" right="0.25" top="0.6" bottom="0.5" header="0.25" footer="0.5"/>
  <pageSetup fitToHeight="1" fitToWidth="1" horizontalDpi="600" verticalDpi="600" orientation="portrait" scale="91" r:id="rId1"/>
  <headerFooter alignWithMargins="0">
    <oddHeader>&amp;C&amp;"Garamond,Bold"&amp;16 2002 FANTASY FOOTBALL TOURNAMENT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43" customWidth="1"/>
    <col min="2" max="2" width="14.7109375" style="42" customWidth="1"/>
    <col min="3" max="3" width="5.7109375" style="46" customWidth="1"/>
    <col min="4" max="4" width="14.7109375" style="42" customWidth="1"/>
    <col min="5" max="5" width="5.7109375" style="45" customWidth="1"/>
    <col min="6" max="6" width="14.7109375" style="42" customWidth="1"/>
    <col min="7" max="7" width="5.7109375" style="46" customWidth="1"/>
    <col min="8" max="8" width="14.7109375" style="42" customWidth="1"/>
    <col min="9" max="9" width="5.7109375" style="46" customWidth="1"/>
    <col min="10" max="10" width="16.7109375" style="42" customWidth="1"/>
    <col min="11" max="16384" width="9.140625" style="42" customWidth="1"/>
  </cols>
  <sheetData>
    <row r="1" spans="1:10" ht="12.75">
      <c r="A1" s="36"/>
      <c r="B1" s="37" t="s">
        <v>0</v>
      </c>
      <c r="C1" s="38"/>
      <c r="D1" s="37" t="s">
        <v>1</v>
      </c>
      <c r="E1" s="39"/>
      <c r="F1" s="37" t="s">
        <v>2</v>
      </c>
      <c r="G1" s="40"/>
      <c r="H1" s="37" t="s">
        <v>3</v>
      </c>
      <c r="I1" s="38"/>
      <c r="J1" s="41"/>
    </row>
    <row r="3" spans="1:3" ht="13.5" thickBot="1">
      <c r="A3" s="43">
        <v>1</v>
      </c>
      <c r="B3" s="44" t="s">
        <v>21</v>
      </c>
      <c r="C3" s="45">
        <v>102.06</v>
      </c>
    </row>
    <row r="4" spans="2:5" ht="14.25" thickBot="1" thickTop="1">
      <c r="B4" s="47"/>
      <c r="C4" s="48"/>
      <c r="D4" s="49" t="str">
        <f>IF(C3&gt;C5,B3,IF(C3=C5," ",B5))</f>
        <v>Bill Woodford</v>
      </c>
      <c r="E4" s="50">
        <v>84.29</v>
      </c>
    </row>
    <row r="5" spans="1:5" ht="14.25" thickBot="1" thickTop="1">
      <c r="A5" s="43">
        <v>16</v>
      </c>
      <c r="B5" s="51" t="s">
        <v>64</v>
      </c>
      <c r="C5" s="52">
        <v>57.12</v>
      </c>
      <c r="D5" s="47"/>
      <c r="E5" s="48"/>
    </row>
    <row r="6" spans="2:7" ht="14.25" thickBot="1" thickTop="1">
      <c r="B6" s="47"/>
      <c r="C6" s="53"/>
      <c r="D6" s="44"/>
      <c r="E6" s="54"/>
      <c r="F6" s="49" t="str">
        <f>IF(E4&gt;E8,D4,IF(E4=E8," ",D8))</f>
        <v>Bill Woodford</v>
      </c>
      <c r="G6" s="55">
        <v>69.55</v>
      </c>
    </row>
    <row r="7" spans="1:7" ht="14.25" thickBot="1" thickTop="1">
      <c r="A7" s="43">
        <v>8</v>
      </c>
      <c r="B7" s="56" t="s">
        <v>65</v>
      </c>
      <c r="C7" s="45">
        <v>128.94</v>
      </c>
      <c r="D7" s="44"/>
      <c r="E7" s="54"/>
      <c r="F7" s="47"/>
      <c r="G7" s="48"/>
    </row>
    <row r="8" spans="2:7" ht="14.25" thickBot="1" thickTop="1">
      <c r="B8" s="47"/>
      <c r="C8" s="48"/>
      <c r="D8" s="57" t="str">
        <f>IF(C7&gt;C9,B7,IF(C7=C9," ",B9))</f>
        <v>Hermann Meinen</v>
      </c>
      <c r="E8" s="58">
        <v>77.93</v>
      </c>
      <c r="F8" s="44"/>
      <c r="G8" s="54"/>
    </row>
    <row r="9" spans="1:7" ht="14.25" thickBot="1" thickTop="1">
      <c r="A9" s="43">
        <v>9</v>
      </c>
      <c r="B9" s="51" t="s">
        <v>45</v>
      </c>
      <c r="C9" s="52">
        <v>89.13</v>
      </c>
      <c r="F9" s="44"/>
      <c r="G9" s="54"/>
    </row>
    <row r="10" spans="2:9" ht="14.25" thickBot="1" thickTop="1">
      <c r="B10" s="47"/>
      <c r="C10" s="53"/>
      <c r="F10" s="44"/>
      <c r="G10" s="54"/>
      <c r="H10" s="49" t="str">
        <f>IF(G6&gt;G14,F6,IF(G6=G14," ",F14))</f>
        <v>Bill Woodford</v>
      </c>
      <c r="I10" s="55">
        <v>78.51</v>
      </c>
    </row>
    <row r="11" spans="1:9" ht="14.25" thickBot="1" thickTop="1">
      <c r="A11" s="43">
        <v>4</v>
      </c>
      <c r="B11" s="56" t="s">
        <v>66</v>
      </c>
      <c r="C11" s="45">
        <v>85.36</v>
      </c>
      <c r="F11" s="44"/>
      <c r="G11" s="54"/>
      <c r="H11" s="47"/>
      <c r="I11" s="48"/>
    </row>
    <row r="12" spans="2:9" ht="14.25" thickBot="1" thickTop="1">
      <c r="B12" s="47"/>
      <c r="C12" s="48"/>
      <c r="D12" s="49" t="str">
        <f>IF(C11&gt;C13,B11,IF(C11=C13," ",B13))</f>
        <v>Tony Chaplin</v>
      </c>
      <c r="E12" s="50">
        <v>100.88</v>
      </c>
      <c r="F12" s="44"/>
      <c r="G12" s="54"/>
      <c r="H12" s="44"/>
      <c r="I12" s="54"/>
    </row>
    <row r="13" spans="1:9" ht="14.25" thickBot="1" thickTop="1">
      <c r="A13" s="43">
        <v>13</v>
      </c>
      <c r="B13" s="51" t="s">
        <v>67</v>
      </c>
      <c r="C13" s="52">
        <v>72.5</v>
      </c>
      <c r="D13" s="47"/>
      <c r="E13" s="48"/>
      <c r="F13" s="44"/>
      <c r="G13" s="54"/>
      <c r="H13" s="44"/>
      <c r="I13" s="54"/>
    </row>
    <row r="14" spans="2:9" ht="14.25" thickBot="1" thickTop="1">
      <c r="B14" s="47"/>
      <c r="C14" s="53"/>
      <c r="D14" s="44"/>
      <c r="E14" s="54"/>
      <c r="F14" s="57" t="str">
        <f>IF(E12&gt;E16,D12,IF(E12=E16," ",D16))</f>
        <v>Kurt Krenz</v>
      </c>
      <c r="G14" s="58">
        <v>69.45</v>
      </c>
      <c r="H14" s="44"/>
      <c r="I14" s="54"/>
    </row>
    <row r="15" spans="1:9" ht="14.25" thickBot="1" thickTop="1">
      <c r="A15" s="43">
        <v>5</v>
      </c>
      <c r="B15" s="56" t="s">
        <v>39</v>
      </c>
      <c r="C15" s="45">
        <v>110.22</v>
      </c>
      <c r="D15" s="44"/>
      <c r="E15" s="54"/>
      <c r="H15" s="44"/>
      <c r="I15" s="54"/>
    </row>
    <row r="16" spans="2:9" ht="14.25" thickBot="1" thickTop="1">
      <c r="B16" s="47"/>
      <c r="C16" s="48"/>
      <c r="D16" s="57" t="str">
        <f>IF(C15&gt;C17,B15,IF(C15=C17," ",B17))</f>
        <v>Kurt Krenz</v>
      </c>
      <c r="E16" s="58">
        <v>133.4</v>
      </c>
      <c r="H16" s="44"/>
      <c r="I16" s="54"/>
    </row>
    <row r="17" spans="1:9" ht="14.25" thickBot="1" thickTop="1">
      <c r="A17" s="43">
        <v>12</v>
      </c>
      <c r="B17" s="51" t="s">
        <v>36</v>
      </c>
      <c r="C17" s="52">
        <v>60.38</v>
      </c>
      <c r="H17" s="44"/>
      <c r="I17" s="54"/>
    </row>
    <row r="18" spans="2:10" ht="17.25" thickBot="1" thickTop="1">
      <c r="B18" s="47"/>
      <c r="C18" s="53"/>
      <c r="H18" s="69" t="s">
        <v>5</v>
      </c>
      <c r="I18" s="59"/>
      <c r="J18" s="60" t="str">
        <f>IF(I10&gt;I26,H10,IF(I10=I26," ",H26))</f>
        <v>Ben Woodford</v>
      </c>
    </row>
    <row r="19" spans="1:9" ht="17.25" thickBot="1" thickTop="1">
      <c r="A19" s="43">
        <v>3</v>
      </c>
      <c r="B19" s="56" t="s">
        <v>68</v>
      </c>
      <c r="C19" s="45">
        <v>121.08</v>
      </c>
      <c r="H19" s="69"/>
      <c r="I19" s="59"/>
    </row>
    <row r="20" spans="2:9" ht="14.25" thickBot="1" thickTop="1">
      <c r="B20" s="47"/>
      <c r="C20" s="48"/>
      <c r="D20" s="49" t="str">
        <f>IF(C19&gt;C21,B19,IF(C19=C21," ",B21))</f>
        <v>Jeff Trouy</v>
      </c>
      <c r="E20" s="50">
        <v>88.78</v>
      </c>
      <c r="H20" s="44"/>
      <c r="I20" s="54"/>
    </row>
    <row r="21" spans="1:9" ht="14.25" thickBot="1" thickTop="1">
      <c r="A21" s="43">
        <v>14</v>
      </c>
      <c r="B21" s="51" t="s">
        <v>69</v>
      </c>
      <c r="C21" s="52">
        <v>80.01</v>
      </c>
      <c r="D21" s="47"/>
      <c r="E21" s="48"/>
      <c r="H21" s="44"/>
      <c r="I21" s="54"/>
    </row>
    <row r="22" spans="2:9" ht="14.25" thickBot="1" thickTop="1">
      <c r="B22" s="47"/>
      <c r="C22" s="53"/>
      <c r="D22" s="44"/>
      <c r="E22" s="54"/>
      <c r="F22" s="49" t="str">
        <f>IF(E20&gt;E24,D20,IF(E20=E24," ",D24))</f>
        <v>Ben Woodford</v>
      </c>
      <c r="G22" s="55">
        <v>77.53</v>
      </c>
      <c r="H22" s="44"/>
      <c r="I22" s="54"/>
    </row>
    <row r="23" spans="1:9" ht="14.25" thickBot="1" thickTop="1">
      <c r="A23" s="43">
        <v>6</v>
      </c>
      <c r="B23" s="56" t="s">
        <v>70</v>
      </c>
      <c r="C23" s="45">
        <v>75.74</v>
      </c>
      <c r="D23" s="44"/>
      <c r="E23" s="54"/>
      <c r="F23" s="47"/>
      <c r="G23" s="48"/>
      <c r="H23" s="44"/>
      <c r="I23" s="54"/>
    </row>
    <row r="24" spans="2:9" ht="14.25" thickBot="1" thickTop="1">
      <c r="B24" s="47"/>
      <c r="C24" s="48"/>
      <c r="D24" s="57" t="str">
        <f>IF(C23&gt;C25,B23,IF(C23=C25," ",B25))</f>
        <v>Ben Woodford</v>
      </c>
      <c r="E24" s="58">
        <v>106.45</v>
      </c>
      <c r="F24" s="44"/>
      <c r="G24" s="54"/>
      <c r="H24" s="44"/>
      <c r="I24" s="54"/>
    </row>
    <row r="25" spans="1:9" ht="14.25" thickBot="1" thickTop="1">
      <c r="A25" s="43">
        <v>11</v>
      </c>
      <c r="B25" s="51" t="s">
        <v>20</v>
      </c>
      <c r="C25" s="52">
        <v>105.33</v>
      </c>
      <c r="F25" s="44"/>
      <c r="G25" s="54"/>
      <c r="H25" s="44"/>
      <c r="I25" s="54"/>
    </row>
    <row r="26" spans="2:9" ht="14.25" thickBot="1" thickTop="1">
      <c r="B26" s="47"/>
      <c r="C26" s="53"/>
      <c r="F26" s="44"/>
      <c r="G26" s="54"/>
      <c r="H26" s="57" t="str">
        <f>IF(G22&gt;G30,F22,IF(G22=G30," ",F30))</f>
        <v>Ben Woodford</v>
      </c>
      <c r="I26" s="58">
        <v>81.55</v>
      </c>
    </row>
    <row r="27" spans="1:7" ht="14.25" thickBot="1" thickTop="1">
      <c r="A27" s="43">
        <v>7</v>
      </c>
      <c r="B27" s="56" t="s">
        <v>55</v>
      </c>
      <c r="C27" s="45">
        <v>73.81</v>
      </c>
      <c r="F27" s="44"/>
      <c r="G27" s="54"/>
    </row>
    <row r="28" spans="2:7" ht="14.25" thickBot="1" thickTop="1">
      <c r="B28" s="47"/>
      <c r="C28" s="48"/>
      <c r="D28" s="49" t="str">
        <f>IF(C27&gt;C29,B27,IF(C27=C29," ",B29))</f>
        <v>Mani Kumar</v>
      </c>
      <c r="E28" s="50">
        <v>69.92</v>
      </c>
      <c r="F28" s="44"/>
      <c r="G28" s="54"/>
    </row>
    <row r="29" spans="1:7" ht="14.25" thickBot="1" thickTop="1">
      <c r="A29" s="43">
        <v>10</v>
      </c>
      <c r="B29" s="51" t="s">
        <v>56</v>
      </c>
      <c r="C29" s="52">
        <v>90.25</v>
      </c>
      <c r="D29" s="47"/>
      <c r="E29" s="48"/>
      <c r="F29" s="44"/>
      <c r="G29" s="54"/>
    </row>
    <row r="30" spans="2:7" ht="14.25" thickBot="1" thickTop="1">
      <c r="B30" s="47"/>
      <c r="C30" s="53"/>
      <c r="D30" s="44"/>
      <c r="E30" s="54"/>
      <c r="F30" s="57" t="str">
        <f>IF(E28&gt;E32,D28,IF(E28=E32," ",D32))</f>
        <v>Jim Rittenhouse</v>
      </c>
      <c r="G30" s="58">
        <v>67.45</v>
      </c>
    </row>
    <row r="31" spans="1:5" ht="14.25" thickBot="1" thickTop="1">
      <c r="A31" s="43">
        <v>2</v>
      </c>
      <c r="B31" s="56" t="s">
        <v>71</v>
      </c>
      <c r="C31" s="45">
        <v>83.38</v>
      </c>
      <c r="D31" s="44"/>
      <c r="E31" s="54"/>
    </row>
    <row r="32" spans="2:10" ht="14.25" thickBot="1" thickTop="1">
      <c r="B32" s="47"/>
      <c r="C32" s="48"/>
      <c r="D32" s="57" t="str">
        <f>IF(C31&gt;C33,B31,IF(C31=C33," ",B33))</f>
        <v>Jim Rittenhouse</v>
      </c>
      <c r="E32" s="58">
        <v>85.75</v>
      </c>
      <c r="H32" s="49" t="str">
        <f>IF(G14&gt;G6,F6,IF(G14=G6," ",F14))</f>
        <v>Kurt Krenz</v>
      </c>
      <c r="I32" s="46">
        <v>91.84</v>
      </c>
      <c r="J32" s="44"/>
    </row>
    <row r="33" spans="1:10" ht="14.25" thickBot="1" thickTop="1">
      <c r="A33" s="43">
        <v>15</v>
      </c>
      <c r="B33" s="51" t="s">
        <v>72</v>
      </c>
      <c r="C33" s="52">
        <v>55.75</v>
      </c>
      <c r="H33" s="47"/>
      <c r="I33" s="48"/>
      <c r="J33" s="44"/>
    </row>
    <row r="34" spans="2:10" ht="14.25" thickBot="1" thickTop="1">
      <c r="B34" s="47"/>
      <c r="C34" s="53"/>
      <c r="H34" s="61" t="s">
        <v>4</v>
      </c>
      <c r="I34" s="54"/>
      <c r="J34" s="60" t="str">
        <f>IF(I32&gt;I36,H32,IF(I32=I36," ",H36))</f>
        <v>Jim Rittenhouse</v>
      </c>
    </row>
    <row r="35" spans="8:9" ht="13.5" thickTop="1">
      <c r="H35" s="44"/>
      <c r="I35" s="54"/>
    </row>
    <row r="36" spans="7:9" ht="13.5" thickBot="1">
      <c r="G36" s="42"/>
      <c r="H36" s="57" t="str">
        <f>IF(G30&gt;G22,F22,IF(G30=G22," ",F30))</f>
        <v>Jim Rittenhouse</v>
      </c>
      <c r="I36" s="58">
        <v>92.06</v>
      </c>
    </row>
    <row r="37" ht="13.5" thickTop="1">
      <c r="G37" s="42"/>
    </row>
    <row r="38" ht="12.75">
      <c r="G38" s="42"/>
    </row>
    <row r="39" spans="4:9" ht="13.5" thickBot="1">
      <c r="D39" s="62" t="str">
        <f>IF(C9&gt;C7,B7,IF(C7=C9,"Loser 8/9",B9))</f>
        <v>Mike Fernald</v>
      </c>
      <c r="E39" s="63">
        <v>91.87</v>
      </c>
      <c r="F39" s="44"/>
      <c r="G39" s="44"/>
      <c r="H39" s="44"/>
      <c r="I39" s="45"/>
    </row>
    <row r="40" spans="4:9" ht="14.25" thickBot="1" thickTop="1">
      <c r="D40" s="47"/>
      <c r="E40" s="64"/>
      <c r="F40" s="49" t="str">
        <f>IF(E39&gt;E41,D39,IF(E39=E41," ",D41))</f>
        <v>Mike Fernald</v>
      </c>
      <c r="G40" s="50">
        <v>50.25</v>
      </c>
      <c r="H40" s="44"/>
      <c r="I40" s="44"/>
    </row>
    <row r="41" spans="4:9" ht="14.25" thickBot="1" thickTop="1">
      <c r="D41" s="62" t="str">
        <f>IF(C5&gt;C3,B3,IF(C3=C5,"Loser 1/16",B5))</f>
        <v>Gabe Ritter</v>
      </c>
      <c r="E41" s="52">
        <v>74.86</v>
      </c>
      <c r="F41" s="47"/>
      <c r="G41" s="48"/>
      <c r="H41" s="44"/>
      <c r="I41" s="44"/>
    </row>
    <row r="42" spans="6:9" ht="14.25" thickBot="1" thickTop="1">
      <c r="F42" s="44"/>
      <c r="G42" s="54"/>
      <c r="H42" s="49" t="str">
        <f>IF(G40&gt;G44,F40,IF(G40=G44," ",F44))</f>
        <v>Andy Boyd</v>
      </c>
      <c r="I42" s="55">
        <v>79.27</v>
      </c>
    </row>
    <row r="43" spans="4:9" ht="14.25" thickBot="1" thickTop="1">
      <c r="D43" s="65" t="str">
        <f>IF(C17&gt;C15,B15,IF(C15=C17,"Loser 5/12",B17))</f>
        <v>Andy Boyd</v>
      </c>
      <c r="E43" s="45">
        <v>67.96</v>
      </c>
      <c r="F43" s="44"/>
      <c r="G43" s="54"/>
      <c r="H43" s="47"/>
      <c r="I43" s="48"/>
    </row>
    <row r="44" spans="4:9" ht="14.25" thickBot="1" thickTop="1">
      <c r="D44" s="47"/>
      <c r="E44" s="64"/>
      <c r="F44" s="57" t="str">
        <f>IF(E43&gt;E45,D43,IF(E43=E45," ",D45))</f>
        <v>Andy Boyd</v>
      </c>
      <c r="G44" s="58">
        <v>85.09</v>
      </c>
      <c r="H44" s="44"/>
      <c r="I44" s="54"/>
    </row>
    <row r="45" spans="4:9" ht="14.25" thickBot="1" thickTop="1">
      <c r="D45" s="62" t="str">
        <f>IF(C13&gt;C11,B11,IF(C11=C13,"Loser 4/13",B13))</f>
        <v>Keith Becher</v>
      </c>
      <c r="E45" s="52">
        <v>58.33</v>
      </c>
      <c r="F45" s="49"/>
      <c r="G45" s="45"/>
      <c r="H45" s="44"/>
      <c r="I45" s="54"/>
    </row>
    <row r="46" spans="6:11" ht="14.25" thickBot="1" thickTop="1">
      <c r="F46" s="66"/>
      <c r="G46" s="45"/>
      <c r="H46" s="61" t="s">
        <v>41</v>
      </c>
      <c r="I46" s="54"/>
      <c r="J46" s="67" t="str">
        <f>IF(I42&gt;I50,H42,IF(I42=I50," ",H50))</f>
        <v>Andy Boyd</v>
      </c>
      <c r="K46" s="55"/>
    </row>
    <row r="47" spans="4:9" ht="14.25" thickBot="1" thickTop="1">
      <c r="D47" s="65" t="str">
        <f>IF(C25&gt;C23,B23,IF(C23=C25,"Loser 6/11",B25))</f>
        <v>K. Chockalingam</v>
      </c>
      <c r="E47" s="45">
        <v>93.79</v>
      </c>
      <c r="F47" s="66"/>
      <c r="G47" s="45"/>
      <c r="H47" s="44"/>
      <c r="I47" s="54"/>
    </row>
    <row r="48" spans="4:9" ht="14.25" thickBot="1" thickTop="1">
      <c r="D48" s="47"/>
      <c r="E48" s="64"/>
      <c r="F48" s="49" t="str">
        <f>IF(E47&gt;E49,D47,IF(E47=E49," ",D49))</f>
        <v>K. Chockalingam</v>
      </c>
      <c r="G48" s="50">
        <v>71.37</v>
      </c>
      <c r="H48" s="44"/>
      <c r="I48" s="54"/>
    </row>
    <row r="49" spans="4:9" ht="14.25" thickBot="1" thickTop="1">
      <c r="D49" s="62" t="str">
        <f>IF(C21&gt;C19,B19,IF(C19=C21,"Loser 3/14",B21))</f>
        <v>Phillip Goter</v>
      </c>
      <c r="E49" s="52">
        <v>85.85</v>
      </c>
      <c r="F49" s="68"/>
      <c r="G49" s="48"/>
      <c r="H49" s="44"/>
      <c r="I49" s="54"/>
    </row>
    <row r="50" spans="6:9" ht="14.25" thickBot="1" thickTop="1">
      <c r="F50" s="66"/>
      <c r="G50" s="54"/>
      <c r="H50" s="57" t="str">
        <f>IF(G48&gt;G52,F48,IF(G48=G52," ",F52))</f>
        <v>K. Chockalingam</v>
      </c>
      <c r="I50" s="58">
        <v>78.4</v>
      </c>
    </row>
    <row r="51" spans="4:7" ht="14.25" thickBot="1" thickTop="1">
      <c r="D51" s="65" t="str">
        <f>IF(C29&gt;C27,B27,IF(C27=C29,"Loser 7/10",B29))</f>
        <v>Luke Jagot</v>
      </c>
      <c r="E51" s="45">
        <v>95.21</v>
      </c>
      <c r="F51" s="66"/>
      <c r="G51" s="54"/>
    </row>
    <row r="52" spans="4:7" ht="14.25" thickBot="1" thickTop="1">
      <c r="D52" s="47"/>
      <c r="E52" s="64"/>
      <c r="F52" s="57" t="str">
        <f>IF(E51&gt;E53,D51,IF(E51=E53," ",D53))</f>
        <v>Luke Jagot</v>
      </c>
      <c r="G52" s="58">
        <v>65.25</v>
      </c>
    </row>
    <row r="53" spans="4:5" ht="14.25" thickBot="1" thickTop="1">
      <c r="D53" s="62" t="str">
        <f>IF(C33&gt;C31,B31,IF(C31=C33,"Loser 2/15",B33))</f>
        <v>Scott Thomas</v>
      </c>
      <c r="E53" s="52">
        <v>61.5</v>
      </c>
    </row>
    <row r="54" ht="13.5" thickTop="1"/>
  </sheetData>
  <sheetProtection/>
  <mergeCells count="1">
    <mergeCell ref="H18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3" customWidth="1"/>
    <col min="2" max="2" width="14.7109375" style="42" customWidth="1"/>
    <col min="3" max="3" width="5.7109375" style="46" customWidth="1"/>
    <col min="4" max="4" width="14.7109375" style="42" customWidth="1"/>
    <col min="5" max="5" width="5.7109375" style="45" customWidth="1"/>
    <col min="6" max="6" width="14.7109375" style="42" customWidth="1"/>
    <col min="7" max="7" width="5.7109375" style="46" customWidth="1"/>
    <col min="8" max="8" width="14.7109375" style="42" customWidth="1"/>
    <col min="9" max="9" width="5.7109375" style="46" customWidth="1"/>
    <col min="10" max="10" width="16.7109375" style="42" customWidth="1"/>
    <col min="11" max="16384" width="9.140625" style="42" customWidth="1"/>
  </cols>
  <sheetData>
    <row r="1" spans="1:10" ht="12.75">
      <c r="A1" s="36"/>
      <c r="B1" s="37" t="s">
        <v>0</v>
      </c>
      <c r="C1" s="38"/>
      <c r="D1" s="37" t="s">
        <v>1</v>
      </c>
      <c r="E1" s="39"/>
      <c r="F1" s="37" t="s">
        <v>2</v>
      </c>
      <c r="G1" s="40"/>
      <c r="H1" s="37" t="s">
        <v>3</v>
      </c>
      <c r="I1" s="38"/>
      <c r="J1" s="41"/>
    </row>
    <row r="3" spans="1:3" ht="13.5" thickBot="1">
      <c r="A3" s="43">
        <v>1</v>
      </c>
      <c r="B3" s="44" t="s">
        <v>23</v>
      </c>
      <c r="C3" s="45">
        <v>96</v>
      </c>
    </row>
    <row r="4" spans="2:5" ht="14.25" thickBot="1" thickTop="1">
      <c r="B4" s="47"/>
      <c r="C4" s="48"/>
      <c r="D4" s="49" t="str">
        <f>IF(C3&gt;C5,B3,IF(C3=C5," ",B5))</f>
        <v>Rob Barton</v>
      </c>
      <c r="E4" s="50"/>
    </row>
    <row r="5" spans="1:5" ht="14.25" thickBot="1" thickTop="1">
      <c r="A5" s="43">
        <v>16</v>
      </c>
      <c r="B5" s="51" t="s">
        <v>57</v>
      </c>
      <c r="C5" s="52">
        <v>44</v>
      </c>
      <c r="D5" s="47"/>
      <c r="E5" s="48"/>
    </row>
    <row r="6" spans="2:7" ht="14.25" thickBot="1" thickTop="1">
      <c r="B6" s="47"/>
      <c r="C6" s="53"/>
      <c r="D6" s="44"/>
      <c r="E6" s="54"/>
      <c r="F6" s="49" t="str">
        <f>IF(E4&gt;E8,D4,IF(E4=E8," ",D8))</f>
        <v> </v>
      </c>
      <c r="G6" s="55"/>
    </row>
    <row r="7" spans="1:7" ht="14.25" thickBot="1" thickTop="1">
      <c r="A7" s="43">
        <v>8</v>
      </c>
      <c r="B7" s="56" t="s">
        <v>58</v>
      </c>
      <c r="C7" s="45">
        <v>61</v>
      </c>
      <c r="D7" s="44"/>
      <c r="E7" s="54"/>
      <c r="F7" s="47"/>
      <c r="G7" s="48"/>
    </row>
    <row r="8" spans="2:7" ht="14.25" thickBot="1" thickTop="1">
      <c r="B8" s="47"/>
      <c r="C8" s="48"/>
      <c r="D8" s="57" t="str">
        <f>IF(C7&gt;C9,B7,IF(C7=C9," ",B9))</f>
        <v>Ben Woodford</v>
      </c>
      <c r="E8" s="58"/>
      <c r="F8" s="44"/>
      <c r="G8" s="54"/>
    </row>
    <row r="9" spans="1:7" ht="14.25" thickBot="1" thickTop="1">
      <c r="A9" s="43">
        <v>9</v>
      </c>
      <c r="B9" s="51" t="s">
        <v>20</v>
      </c>
      <c r="C9" s="52">
        <v>96</v>
      </c>
      <c r="F9" s="44"/>
      <c r="G9" s="54"/>
    </row>
    <row r="10" spans="2:9" ht="14.25" thickBot="1" thickTop="1">
      <c r="B10" s="47"/>
      <c r="C10" s="53"/>
      <c r="F10" s="44"/>
      <c r="G10" s="54"/>
      <c r="H10" s="49" t="str">
        <f>IF(G6&gt;G14,F6,IF(G6=G14," ",F14))</f>
        <v> </v>
      </c>
      <c r="I10" s="55"/>
    </row>
    <row r="11" spans="1:9" ht="14.25" thickBot="1" thickTop="1">
      <c r="A11" s="43">
        <v>4</v>
      </c>
      <c r="B11" s="56" t="s">
        <v>11</v>
      </c>
      <c r="C11" s="45">
        <v>81</v>
      </c>
      <c r="F11" s="44"/>
      <c r="G11" s="54"/>
      <c r="H11" s="47"/>
      <c r="I11" s="48"/>
    </row>
    <row r="12" spans="2:9" ht="14.25" thickBot="1" thickTop="1">
      <c r="B12" s="47"/>
      <c r="C12" s="48"/>
      <c r="D12" s="49" t="str">
        <f>IF(C11&gt;C13,B11,IF(C11=C13," ",B13))</f>
        <v>Rittenhouse</v>
      </c>
      <c r="E12" s="50"/>
      <c r="F12" s="44"/>
      <c r="G12" s="54"/>
      <c r="H12" s="44"/>
      <c r="I12" s="54"/>
    </row>
    <row r="13" spans="1:9" ht="14.25" thickBot="1" thickTop="1">
      <c r="A13" s="43">
        <v>13</v>
      </c>
      <c r="B13" s="51" t="s">
        <v>59</v>
      </c>
      <c r="C13" s="52">
        <v>59</v>
      </c>
      <c r="D13" s="47"/>
      <c r="E13" s="48"/>
      <c r="F13" s="44"/>
      <c r="G13" s="54"/>
      <c r="H13" s="44"/>
      <c r="I13" s="54"/>
    </row>
    <row r="14" spans="2:9" ht="14.25" thickBot="1" thickTop="1">
      <c r="B14" s="47"/>
      <c r="C14" s="53"/>
      <c r="D14" s="44"/>
      <c r="E14" s="54"/>
      <c r="F14" s="57" t="str">
        <f>IF(E12&gt;E16,D12,IF(E12=E16," ",D16))</f>
        <v> </v>
      </c>
      <c r="G14" s="58"/>
      <c r="H14" s="44"/>
      <c r="I14" s="54"/>
    </row>
    <row r="15" spans="1:9" ht="14.25" thickBot="1" thickTop="1">
      <c r="A15" s="43">
        <v>5</v>
      </c>
      <c r="B15" s="56" t="s">
        <v>7</v>
      </c>
      <c r="C15" s="45">
        <v>67</v>
      </c>
      <c r="D15" s="44"/>
      <c r="E15" s="54"/>
      <c r="H15" s="44"/>
      <c r="I15" s="54"/>
    </row>
    <row r="16" spans="2:9" ht="14.25" thickBot="1" thickTop="1">
      <c r="B16" s="47"/>
      <c r="C16" s="48"/>
      <c r="D16" s="57" t="str">
        <f>IF(C15&gt;C17,B15,IF(C15=C17," ",B17))</f>
        <v>Meinen</v>
      </c>
      <c r="E16" s="58"/>
      <c r="H16" s="44"/>
      <c r="I16" s="54"/>
    </row>
    <row r="17" spans="1:9" ht="14.25" thickBot="1" thickTop="1">
      <c r="A17" s="43">
        <v>12</v>
      </c>
      <c r="B17" s="51" t="s">
        <v>60</v>
      </c>
      <c r="C17" s="52">
        <v>98</v>
      </c>
      <c r="H17" s="44"/>
      <c r="I17" s="54"/>
    </row>
    <row r="18" spans="2:10" ht="17.25" thickBot="1" thickTop="1">
      <c r="B18" s="47"/>
      <c r="C18" s="53"/>
      <c r="H18" s="69" t="s">
        <v>5</v>
      </c>
      <c r="I18" s="59"/>
      <c r="J18" s="60" t="str">
        <f>IF(I10&gt;I26,H10,IF(I10=I26," ",H26))</f>
        <v> </v>
      </c>
    </row>
    <row r="19" spans="1:9" ht="17.25" thickBot="1" thickTop="1">
      <c r="A19" s="43">
        <v>3</v>
      </c>
      <c r="B19" s="56" t="s">
        <v>48</v>
      </c>
      <c r="C19" s="45">
        <v>65</v>
      </c>
      <c r="H19" s="69"/>
      <c r="I19" s="59"/>
    </row>
    <row r="20" spans="2:9" ht="14.25" thickBot="1" thickTop="1">
      <c r="B20" s="47"/>
      <c r="C20" s="48"/>
      <c r="D20" s="49" t="str">
        <f>IF(C19&gt;C21,B19,IF(C19=C21," ",B21))</f>
        <v>Ritter</v>
      </c>
      <c r="E20" s="50"/>
      <c r="H20" s="44"/>
      <c r="I20" s="54"/>
    </row>
    <row r="21" spans="1:9" ht="14.25" thickBot="1" thickTop="1">
      <c r="A21" s="43">
        <v>14</v>
      </c>
      <c r="B21" s="51" t="s">
        <v>61</v>
      </c>
      <c r="C21" s="52">
        <v>70</v>
      </c>
      <c r="D21" s="47"/>
      <c r="E21" s="48"/>
      <c r="H21" s="44"/>
      <c r="I21" s="54"/>
    </row>
    <row r="22" spans="2:9" ht="14.25" thickBot="1" thickTop="1">
      <c r="B22" s="47"/>
      <c r="C22" s="53"/>
      <c r="D22" s="44"/>
      <c r="E22" s="54"/>
      <c r="F22" s="49" t="str">
        <f>IF(E20&gt;E24,D20,IF(E20=E24," ",D24))</f>
        <v> </v>
      </c>
      <c r="G22" s="55"/>
      <c r="H22" s="44"/>
      <c r="I22" s="54"/>
    </row>
    <row r="23" spans="1:9" ht="14.25" thickBot="1" thickTop="1">
      <c r="A23" s="43">
        <v>6</v>
      </c>
      <c r="B23" s="56" t="s">
        <v>9</v>
      </c>
      <c r="C23" s="45">
        <v>65</v>
      </c>
      <c r="D23" s="44"/>
      <c r="E23" s="54"/>
      <c r="F23" s="47"/>
      <c r="G23" s="48"/>
      <c r="H23" s="44"/>
      <c r="I23" s="54"/>
    </row>
    <row r="24" spans="2:9" ht="14.25" thickBot="1" thickTop="1">
      <c r="B24" s="47"/>
      <c r="C24" s="48"/>
      <c r="D24" s="57" t="str">
        <f>IF(C23&gt;C25,B23,IF(C23=C25," ",B25))</f>
        <v>Kumar</v>
      </c>
      <c r="E24" s="58"/>
      <c r="F24" s="44"/>
      <c r="G24" s="54"/>
      <c r="H24" s="44"/>
      <c r="I24" s="54"/>
    </row>
    <row r="25" spans="1:9" ht="14.25" thickBot="1" thickTop="1">
      <c r="A25" s="43">
        <v>11</v>
      </c>
      <c r="B25" s="51" t="s">
        <v>53</v>
      </c>
      <c r="C25" s="52">
        <v>92</v>
      </c>
      <c r="F25" s="44"/>
      <c r="G25" s="54"/>
      <c r="H25" s="44"/>
      <c r="I25" s="54"/>
    </row>
    <row r="26" spans="2:9" ht="14.25" thickBot="1" thickTop="1">
      <c r="B26" s="47"/>
      <c r="C26" s="53"/>
      <c r="F26" s="44"/>
      <c r="G26" s="54"/>
      <c r="H26" s="57" t="str">
        <f>IF(G22&gt;G30,F22,IF(G22=G30," ",F30))</f>
        <v> </v>
      </c>
      <c r="I26" s="58"/>
    </row>
    <row r="27" spans="1:7" ht="14.25" thickBot="1" thickTop="1">
      <c r="A27" s="43">
        <v>7</v>
      </c>
      <c r="B27" s="56" t="s">
        <v>62</v>
      </c>
      <c r="C27" s="45">
        <v>58</v>
      </c>
      <c r="F27" s="44"/>
      <c r="G27" s="54"/>
    </row>
    <row r="28" spans="2:7" ht="14.25" thickBot="1" thickTop="1">
      <c r="B28" s="47"/>
      <c r="C28" s="48"/>
      <c r="D28" s="49" t="str">
        <f>IF(C27&gt;C29,B27,IF(C27=C29," ",B29))</f>
        <v>Boyd</v>
      </c>
      <c r="E28" s="50"/>
      <c r="F28" s="44"/>
      <c r="G28" s="54"/>
    </row>
    <row r="29" spans="1:7" ht="14.25" thickBot="1" thickTop="1">
      <c r="A29" s="43">
        <v>10</v>
      </c>
      <c r="B29" s="51" t="s">
        <v>63</v>
      </c>
      <c r="C29" s="52">
        <v>116</v>
      </c>
      <c r="D29" s="47"/>
      <c r="E29" s="48"/>
      <c r="F29" s="44"/>
      <c r="G29" s="54"/>
    </row>
    <row r="30" spans="2:7" ht="14.25" thickBot="1" thickTop="1">
      <c r="B30" s="47"/>
      <c r="C30" s="53"/>
      <c r="D30" s="44"/>
      <c r="E30" s="54"/>
      <c r="F30" s="57" t="str">
        <f>IF(E28&gt;E32,D28,IF(E28=E32," ",D32))</f>
        <v> </v>
      </c>
      <c r="G30" s="58"/>
    </row>
    <row r="31" spans="1:5" ht="14.25" thickBot="1" thickTop="1">
      <c r="A31" s="43">
        <v>2</v>
      </c>
      <c r="B31" s="56" t="s">
        <v>47</v>
      </c>
      <c r="C31" s="45">
        <v>118</v>
      </c>
      <c r="D31" s="44"/>
      <c r="E31" s="54"/>
    </row>
    <row r="32" spans="2:10" ht="14.25" thickBot="1" thickTop="1">
      <c r="B32" s="47"/>
      <c r="C32" s="48"/>
      <c r="D32" s="57" t="str">
        <f>IF(C31&gt;C33,B31,IF(C31=C33," ",B33))</f>
        <v>Krenz</v>
      </c>
      <c r="E32" s="58"/>
      <c r="H32" s="49" t="str">
        <f>IF(G14&gt;G6,F6,IF(G14=G6," ",F14))</f>
        <v> </v>
      </c>
      <c r="J32" s="44"/>
    </row>
    <row r="33" spans="1:10" ht="14.25" thickBot="1" thickTop="1">
      <c r="A33" s="43">
        <v>15</v>
      </c>
      <c r="B33" s="51" t="s">
        <v>52</v>
      </c>
      <c r="C33" s="52">
        <v>99</v>
      </c>
      <c r="H33" s="47"/>
      <c r="I33" s="48"/>
      <c r="J33" s="44"/>
    </row>
    <row r="34" spans="2:10" ht="14.25" thickBot="1" thickTop="1">
      <c r="B34" s="47"/>
      <c r="C34" s="53"/>
      <c r="H34" s="61" t="s">
        <v>4</v>
      </c>
      <c r="I34" s="54"/>
      <c r="J34" s="60" t="str">
        <f>IF(I32&gt;I36,H32,IF(I32=I36," ",H36))</f>
        <v> </v>
      </c>
    </row>
    <row r="35" spans="8:9" ht="13.5" thickTop="1">
      <c r="H35" s="44"/>
      <c r="I35" s="54"/>
    </row>
    <row r="36" spans="7:9" ht="13.5" thickBot="1">
      <c r="G36" s="42"/>
      <c r="H36" s="57" t="str">
        <f>IF(G30&gt;G22,F22,IF(G30=G22," ",F30))</f>
        <v> </v>
      </c>
      <c r="I36" s="58"/>
    </row>
    <row r="37" ht="13.5" thickTop="1">
      <c r="G37" s="42"/>
    </row>
    <row r="38" ht="12.75">
      <c r="G38" s="42"/>
    </row>
    <row r="39" spans="4:9" ht="13.5" thickBot="1">
      <c r="D39" s="62" t="str">
        <f>IF(C9&gt;C7,B7,IF(C7=C9,"Loser 8/9",B9))</f>
        <v>Jagot</v>
      </c>
      <c r="E39" s="63"/>
      <c r="F39" s="44"/>
      <c r="G39" s="44"/>
      <c r="H39" s="44"/>
      <c r="I39" s="45"/>
    </row>
    <row r="40" spans="4:9" ht="14.25" thickBot="1" thickTop="1">
      <c r="D40" s="47"/>
      <c r="E40" s="64"/>
      <c r="F40" s="49" t="str">
        <f>IF(E39&gt;E41,D39,IF(E39=E41," ",D41))</f>
        <v> </v>
      </c>
      <c r="G40" s="50"/>
      <c r="H40" s="44"/>
      <c r="I40" s="44"/>
    </row>
    <row r="41" spans="4:9" ht="14.25" thickBot="1" thickTop="1">
      <c r="D41" s="62" t="str">
        <f>IF(C5&gt;C3,B3,IF(C3=C5,"Loser 1/16",B5))</f>
        <v>Michael Wilt</v>
      </c>
      <c r="E41" s="52"/>
      <c r="F41" s="47"/>
      <c r="G41" s="48"/>
      <c r="H41" s="44"/>
      <c r="I41" s="44"/>
    </row>
    <row r="42" spans="6:9" ht="14.25" thickBot="1" thickTop="1">
      <c r="F42" s="44"/>
      <c r="G42" s="54"/>
      <c r="H42" s="49" t="str">
        <f>IF(G40&gt;G44,F40,IF(G40=G44," ",F44))</f>
        <v> </v>
      </c>
      <c r="I42" s="55"/>
    </row>
    <row r="43" spans="4:9" ht="14.25" thickBot="1" thickTop="1">
      <c r="D43" s="65" t="str">
        <f>IF(C17&gt;C15,B15,IF(C15=C17,"Loser 5/12",B17))</f>
        <v>Fernald</v>
      </c>
      <c r="F43" s="44"/>
      <c r="G43" s="54"/>
      <c r="H43" s="47"/>
      <c r="I43" s="48"/>
    </row>
    <row r="44" spans="4:9" ht="14.25" thickBot="1" thickTop="1">
      <c r="D44" s="47"/>
      <c r="E44" s="64"/>
      <c r="F44" s="57" t="str">
        <f>IF(E43&gt;E45,D43,IF(E43=E45," ",D45))</f>
        <v> </v>
      </c>
      <c r="G44" s="58"/>
      <c r="H44" s="44"/>
      <c r="I44" s="54"/>
    </row>
    <row r="45" spans="4:9" ht="14.25" thickBot="1" thickTop="1">
      <c r="D45" s="62" t="str">
        <f>IF(C13&gt;C11,B11,IF(C11=C13,"Loser 4/13",B13))</f>
        <v>Woodford</v>
      </c>
      <c r="E45" s="52"/>
      <c r="F45" s="49"/>
      <c r="G45" s="45"/>
      <c r="H45" s="44"/>
      <c r="I45" s="54"/>
    </row>
    <row r="46" spans="6:11" ht="14.25" thickBot="1" thickTop="1">
      <c r="F46" s="66"/>
      <c r="G46" s="45"/>
      <c r="H46" s="61" t="s">
        <v>41</v>
      </c>
      <c r="I46" s="54"/>
      <c r="J46" s="67" t="str">
        <f>IF(I42&gt;I50,H42,IF(I42=I50," ",H50))</f>
        <v> </v>
      </c>
      <c r="K46" s="55"/>
    </row>
    <row r="47" spans="4:9" ht="14.25" thickBot="1" thickTop="1">
      <c r="D47" s="65" t="str">
        <f>IF(C25&gt;C23,B23,IF(C23=C25,"Loser 6/11",B25))</f>
        <v>Adkisson</v>
      </c>
      <c r="F47" s="66"/>
      <c r="G47" s="45"/>
      <c r="H47" s="44"/>
      <c r="I47" s="54"/>
    </row>
    <row r="48" spans="4:9" ht="14.25" thickBot="1" thickTop="1">
      <c r="D48" s="47"/>
      <c r="E48" s="64"/>
      <c r="F48" s="49" t="str">
        <f>IF(E47&gt;E49,D47,IF(E47=E49," ",D49))</f>
        <v> </v>
      </c>
      <c r="G48" s="50"/>
      <c r="H48" s="44"/>
      <c r="I48" s="54"/>
    </row>
    <row r="49" spans="4:9" ht="14.25" thickBot="1" thickTop="1">
      <c r="D49" s="62" t="str">
        <f>IF(C21&gt;C19,B19,IF(C19=C21,"Loser 3/14",B21))</f>
        <v>Berdie</v>
      </c>
      <c r="E49" s="52"/>
      <c r="F49" s="68"/>
      <c r="G49" s="48"/>
      <c r="H49" s="44"/>
      <c r="I49" s="54"/>
    </row>
    <row r="50" spans="6:9" ht="14.25" thickBot="1" thickTop="1">
      <c r="F50" s="66"/>
      <c r="G50" s="54"/>
      <c r="H50" s="57" t="str">
        <f>IF(G48&gt;G52,F48,IF(G48=G52," ",F52))</f>
        <v> </v>
      </c>
      <c r="I50" s="58"/>
    </row>
    <row r="51" spans="4:7" ht="14.25" thickBot="1" thickTop="1">
      <c r="D51" s="65" t="str">
        <f>IF(C29&gt;C27,B27,IF(C27=C29,"Loser 7/10",B29))</f>
        <v>Chocky</v>
      </c>
      <c r="F51" s="66"/>
      <c r="G51" s="54"/>
    </row>
    <row r="52" spans="4:7" ht="14.25" thickBot="1" thickTop="1">
      <c r="D52" s="47"/>
      <c r="E52" s="64"/>
      <c r="F52" s="57" t="str">
        <f>IF(E51&gt;E53,D51,IF(E51=E53," ",D53))</f>
        <v> </v>
      </c>
      <c r="G52" s="58"/>
    </row>
    <row r="53" spans="4:5" ht="14.25" thickBot="1" thickTop="1">
      <c r="D53" s="62" t="str">
        <f>IF(C33&gt;C31,B31,IF(C31=C33,"Loser 2/15",B33))</f>
        <v>Kuhn</v>
      </c>
      <c r="E53" s="52"/>
    </row>
    <row r="54" ht="13.5" thickTop="1"/>
  </sheetData>
  <sheetProtection/>
  <mergeCells count="1">
    <mergeCell ref="H18:H1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21</v>
      </c>
      <c r="C3" s="4">
        <v>87.83</v>
      </c>
    </row>
    <row r="4" spans="2:5" ht="14.25" thickBot="1" thickTop="1">
      <c r="B4" s="5"/>
      <c r="C4" s="8"/>
      <c r="D4" s="21" t="str">
        <f>IF(C3&gt;C5,B3,IF(C3=C5," ",B5))</f>
        <v>Bill Woodford</v>
      </c>
      <c r="E4" s="6"/>
    </row>
    <row r="5" spans="1:5" ht="14.25" thickBot="1" thickTop="1">
      <c r="A5" s="2">
        <v>16</v>
      </c>
      <c r="B5" s="17" t="s">
        <v>23</v>
      </c>
      <c r="C5" s="13">
        <v>58.15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 </v>
      </c>
      <c r="G6" s="11"/>
    </row>
    <row r="7" spans="1:7" ht="14.25" thickBot="1" thickTop="1">
      <c r="A7" s="2">
        <v>8</v>
      </c>
      <c r="B7" s="18" t="s">
        <v>36</v>
      </c>
      <c r="C7" s="4">
        <v>64.62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J. Rittenhouse</v>
      </c>
      <c r="E8" s="9"/>
      <c r="F8" s="3"/>
      <c r="G8" s="7"/>
    </row>
    <row r="9" spans="1:7" ht="14.25" thickBot="1" thickTop="1">
      <c r="A9" s="2">
        <v>9</v>
      </c>
      <c r="B9" s="17" t="s">
        <v>34</v>
      </c>
      <c r="C9" s="13">
        <v>72.63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 </v>
      </c>
      <c r="I10" s="11"/>
    </row>
    <row r="11" spans="1:9" ht="14.25" thickBot="1" thickTop="1">
      <c r="A11" s="2">
        <v>4</v>
      </c>
      <c r="B11" s="18" t="s">
        <v>45</v>
      </c>
      <c r="C11" s="4">
        <v>75.41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H. Meinen</v>
      </c>
      <c r="E12" s="6"/>
      <c r="F12" s="3"/>
      <c r="G12" s="7"/>
      <c r="H12" s="3"/>
      <c r="I12" s="7"/>
    </row>
    <row r="13" spans="1:9" ht="14.25" thickBot="1" thickTop="1">
      <c r="A13" s="2">
        <v>13</v>
      </c>
      <c r="B13" s="17" t="s">
        <v>43</v>
      </c>
      <c r="C13" s="13">
        <v>93.36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 </v>
      </c>
      <c r="G14" s="9"/>
      <c r="H14" s="3"/>
      <c r="I14" s="7"/>
    </row>
    <row r="15" spans="1:9" ht="14.25" thickBot="1" thickTop="1">
      <c r="A15" s="2">
        <v>5</v>
      </c>
      <c r="B15" s="18" t="s">
        <v>44</v>
      </c>
      <c r="C15" s="4">
        <v>80.68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Chockalingam</v>
      </c>
      <c r="E16" s="9"/>
      <c r="H16" s="3"/>
      <c r="I16" s="7"/>
    </row>
    <row r="17" spans="1:9" ht="14.25" thickBot="1" thickTop="1">
      <c r="A17" s="2">
        <v>12</v>
      </c>
      <c r="B17" s="17" t="s">
        <v>54</v>
      </c>
      <c r="C17" s="13">
        <v>79.65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 </v>
      </c>
    </row>
    <row r="19" spans="1:9" ht="17.25" thickBot="1" thickTop="1">
      <c r="A19" s="2">
        <v>3</v>
      </c>
      <c r="B19" s="18" t="s">
        <v>39</v>
      </c>
      <c r="C19" s="4">
        <v>96.73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Kurt Krenz</v>
      </c>
      <c r="E20" s="6"/>
      <c r="H20" s="3"/>
      <c r="I20" s="7"/>
    </row>
    <row r="21" spans="1:9" ht="14.25" thickBot="1" thickTop="1">
      <c r="A21" s="2">
        <v>14</v>
      </c>
      <c r="B21" s="17" t="s">
        <v>24</v>
      </c>
      <c r="C21" s="13">
        <v>65.34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 </v>
      </c>
      <c r="G22" s="11"/>
      <c r="H22" s="3"/>
      <c r="I22" s="7"/>
    </row>
    <row r="23" spans="1:9" ht="14.25" thickBot="1" thickTop="1">
      <c r="A23" s="2">
        <v>6</v>
      </c>
      <c r="B23" s="18" t="s">
        <v>55</v>
      </c>
      <c r="C23" s="4">
        <v>85.44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John Adkisson</v>
      </c>
      <c r="E24" s="9"/>
      <c r="F24" s="3"/>
      <c r="G24" s="7"/>
      <c r="H24" s="3"/>
      <c r="I24" s="7"/>
    </row>
    <row r="25" spans="1:9" ht="14.25" thickBot="1" thickTop="1">
      <c r="A25" s="2">
        <v>11</v>
      </c>
      <c r="B25" s="17" t="s">
        <v>28</v>
      </c>
      <c r="C25" s="13">
        <v>98.07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 </v>
      </c>
      <c r="I26" s="9"/>
    </row>
    <row r="27" spans="1:7" ht="14.25" thickBot="1" thickTop="1">
      <c r="A27" s="2">
        <v>7</v>
      </c>
      <c r="B27" s="18" t="s">
        <v>56</v>
      </c>
      <c r="C27" s="4">
        <v>77.43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Mani Kumar</v>
      </c>
      <c r="E28" s="6"/>
      <c r="F28" s="3"/>
      <c r="G28" s="7"/>
    </row>
    <row r="29" spans="1:7" ht="14.25" thickBot="1" thickTop="1">
      <c r="A29" s="2">
        <v>10</v>
      </c>
      <c r="B29" s="17" t="s">
        <v>20</v>
      </c>
      <c r="C29" s="13">
        <v>65.49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 </v>
      </c>
      <c r="G30" s="9"/>
    </row>
    <row r="31" spans="1:5" ht="14.25" thickBot="1" thickTop="1">
      <c r="A31" s="2">
        <v>2</v>
      </c>
      <c r="B31" s="18" t="s">
        <v>26</v>
      </c>
      <c r="C31" s="4">
        <v>98.44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Ray Berdie</v>
      </c>
      <c r="E32" s="9"/>
      <c r="H32" s="21" t="str">
        <f>IF(G14&gt;G6,F6,IF(G14=G6," ",F14))</f>
        <v> </v>
      </c>
      <c r="J32" s="3"/>
    </row>
    <row r="33" spans="1:10" ht="14.25" thickBot="1" thickTop="1">
      <c r="A33" s="2">
        <v>15</v>
      </c>
      <c r="B33" s="17" t="s">
        <v>40</v>
      </c>
      <c r="C33" s="13">
        <v>84.85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 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 </v>
      </c>
      <c r="I36" s="9"/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Andy Boyd</v>
      </c>
      <c r="E39" s="25"/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 </v>
      </c>
      <c r="G40" s="6"/>
      <c r="H40" s="3"/>
      <c r="I40" s="3"/>
    </row>
    <row r="41" spans="4:9" ht="14.25" thickBot="1" thickTop="1">
      <c r="D41" s="23" t="str">
        <f>IF(C5&gt;C3,B3,IF(C3=C5,"Loser 1/16",B5))</f>
        <v>Rob Barton</v>
      </c>
      <c r="E41" s="13"/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 </v>
      </c>
      <c r="I42" s="11"/>
    </row>
    <row r="43" spans="4:9" ht="14.25" thickBot="1" thickTop="1">
      <c r="D43" s="24" t="str">
        <f>IF(C17&gt;C15,B15,IF(C15=C17,"Loser 5/12",B17))</f>
        <v>Geoff Biegler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 </v>
      </c>
      <c r="G44" s="9"/>
      <c r="H44" s="3"/>
      <c r="I44" s="7"/>
    </row>
    <row r="45" spans="4:9" ht="14.25" thickBot="1" thickTop="1">
      <c r="D45" s="23" t="str">
        <f>IF(C13&gt;C11,B11,IF(C11=C13,"Loser 4/13",B13))</f>
        <v>Mike Fernald</v>
      </c>
      <c r="E45" s="13"/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 </v>
      </c>
      <c r="K46" s="11"/>
    </row>
    <row r="47" spans="4:9" ht="14.25" thickBot="1" thickTop="1">
      <c r="D47" s="24" t="str">
        <f>IF(C25&gt;C23,B23,IF(C23=C25,"Loser 6/11",B25))</f>
        <v>Luke Jagot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 </v>
      </c>
      <c r="G48" s="6"/>
      <c r="H48" s="3"/>
      <c r="I48" s="7"/>
    </row>
    <row r="49" spans="4:9" ht="14.25" thickBot="1" thickTop="1">
      <c r="D49" s="23" t="str">
        <f>IF(C21&gt;C19,B19,IF(C19=C21,"Loser 3/14",B21))</f>
        <v>Mike Kuhn</v>
      </c>
      <c r="E49" s="13"/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 </v>
      </c>
      <c r="I50" s="9"/>
    </row>
    <row r="51" spans="4:7" ht="14.25" thickBot="1" thickTop="1">
      <c r="D51" s="24" t="str">
        <f>IF(C29&gt;C27,B27,IF(C27=C29,"Loser 7/10",B29))</f>
        <v>Ben Woodford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 </v>
      </c>
      <c r="G52" s="9"/>
    </row>
    <row r="53" spans="4:5" ht="14.25" thickBot="1" thickTop="1">
      <c r="D53" s="23" t="str">
        <f>IF(C33&gt;C31,B31,IF(C31=C33,"Loser 2/15",B33))</f>
        <v>Joey Losurdo</v>
      </c>
      <c r="E53" s="13"/>
    </row>
    <row r="54" ht="13.5" thickTop="1"/>
  </sheetData>
  <sheetProtection/>
  <mergeCells count="1">
    <mergeCell ref="H18:H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7</v>
      </c>
      <c r="C3" s="4">
        <v>60.03</v>
      </c>
    </row>
    <row r="4" spans="2:5" ht="14.25" thickBot="1" thickTop="1">
      <c r="B4" s="5"/>
      <c r="C4" s="8"/>
      <c r="D4" s="21" t="str">
        <f>IF(C3&gt;C5,B3,IF(C3=C5," ",B5))</f>
        <v>Cadmus</v>
      </c>
      <c r="E4" s="6">
        <v>68.73</v>
      </c>
    </row>
    <row r="5" spans="1:5" ht="14.25" thickBot="1" thickTop="1">
      <c r="A5" s="2">
        <v>16</v>
      </c>
      <c r="B5" s="17" t="s">
        <v>10</v>
      </c>
      <c r="C5" s="13">
        <v>100.74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Andy Boyd</v>
      </c>
      <c r="G6" s="11">
        <v>65.44</v>
      </c>
    </row>
    <row r="7" spans="1:7" ht="14.25" thickBot="1" thickTop="1">
      <c r="A7" s="2">
        <v>8</v>
      </c>
      <c r="B7" s="18" t="s">
        <v>36</v>
      </c>
      <c r="C7" s="4">
        <v>78.71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Andy Boyd</v>
      </c>
      <c r="E8" s="9">
        <v>71.07</v>
      </c>
      <c r="F8" s="3"/>
      <c r="G8" s="7"/>
    </row>
    <row r="9" spans="1:7" ht="14.25" thickBot="1" thickTop="1">
      <c r="A9" s="2">
        <v>9</v>
      </c>
      <c r="B9" s="17" t="s">
        <v>46</v>
      </c>
      <c r="C9" s="13">
        <v>75.81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Krenz</v>
      </c>
      <c r="I10" s="11">
        <v>101.77</v>
      </c>
    </row>
    <row r="11" spans="1:9" ht="14.25" thickBot="1" thickTop="1">
      <c r="A11" s="2">
        <v>4</v>
      </c>
      <c r="B11" s="18" t="s">
        <v>47</v>
      </c>
      <c r="C11" s="4">
        <v>88.04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Krenz</v>
      </c>
      <c r="E12" s="6">
        <v>76.55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44</v>
      </c>
      <c r="C13" s="13">
        <v>55.71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Krenz</v>
      </c>
      <c r="G14" s="9">
        <v>76.04</v>
      </c>
      <c r="H14" s="3"/>
      <c r="I14" s="7"/>
    </row>
    <row r="15" spans="1:9" ht="14.25" thickBot="1" thickTop="1">
      <c r="A15" s="2">
        <v>5</v>
      </c>
      <c r="B15" s="18" t="s">
        <v>48</v>
      </c>
      <c r="C15" s="4">
        <v>101.55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Berdie</v>
      </c>
      <c r="E16" s="9">
        <v>67.15</v>
      </c>
      <c r="H16" s="3"/>
      <c r="I16" s="7"/>
    </row>
    <row r="17" spans="1:9" ht="14.25" thickBot="1" thickTop="1">
      <c r="A17" s="2">
        <v>12</v>
      </c>
      <c r="B17" s="17" t="s">
        <v>49</v>
      </c>
      <c r="C17" s="13">
        <v>74.14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Krenz</v>
      </c>
    </row>
    <row r="19" spans="1:9" ht="17.25" thickBot="1" thickTop="1">
      <c r="A19" s="2">
        <v>3</v>
      </c>
      <c r="B19" s="18" t="s">
        <v>11</v>
      </c>
      <c r="C19" s="4">
        <v>73.6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Rittenhouse</v>
      </c>
      <c r="E20" s="6">
        <v>66.42</v>
      </c>
      <c r="H20" s="3"/>
      <c r="I20" s="7"/>
    </row>
    <row r="21" spans="1:9" ht="14.25" thickBot="1" thickTop="1">
      <c r="A21" s="2">
        <v>14</v>
      </c>
      <c r="B21" s="17" t="s">
        <v>8</v>
      </c>
      <c r="C21" s="13">
        <v>41.51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Rittenhouse</v>
      </c>
      <c r="G22" s="11">
        <v>85.44</v>
      </c>
      <c r="H22" s="3"/>
      <c r="I22" s="7"/>
    </row>
    <row r="23" spans="1:9" ht="14.25" thickBot="1" thickTop="1">
      <c r="A23" s="2">
        <v>6</v>
      </c>
      <c r="B23" s="18" t="s">
        <v>20</v>
      </c>
      <c r="C23" s="4">
        <v>67.93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Ben Woodford</v>
      </c>
      <c r="E24" s="9">
        <v>50.24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50</v>
      </c>
      <c r="C25" s="13">
        <v>57.8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Kumar</v>
      </c>
      <c r="I26" s="9">
        <v>65.97</v>
      </c>
    </row>
    <row r="27" spans="1:7" ht="14.25" thickBot="1" thickTop="1">
      <c r="A27" s="2">
        <v>7</v>
      </c>
      <c r="B27" s="18" t="s">
        <v>51</v>
      </c>
      <c r="C27" s="4">
        <v>105.23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Roberts</v>
      </c>
      <c r="E28" s="6">
        <v>57.63</v>
      </c>
      <c r="F28" s="3"/>
      <c r="G28" s="7"/>
    </row>
    <row r="29" spans="1:7" ht="14.25" thickBot="1" thickTop="1">
      <c r="A29" s="2">
        <v>10</v>
      </c>
      <c r="B29" s="17" t="s">
        <v>9</v>
      </c>
      <c r="C29" s="13">
        <v>93.6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Kumar</v>
      </c>
      <c r="G30" s="9">
        <v>86.89</v>
      </c>
    </row>
    <row r="31" spans="1:5" ht="14.25" thickBot="1" thickTop="1">
      <c r="A31" s="2">
        <v>2</v>
      </c>
      <c r="B31" s="18" t="s">
        <v>52</v>
      </c>
      <c r="C31" s="4">
        <v>68.94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Kumar</v>
      </c>
      <c r="E32" s="9">
        <v>109.97</v>
      </c>
      <c r="H32" s="21" t="str">
        <f>IF(G14&gt;G6,F6,IF(G14=G6," ",F14))</f>
        <v>Andy Boyd</v>
      </c>
      <c r="I32" s="10">
        <v>83.71</v>
      </c>
      <c r="J32" s="3"/>
    </row>
    <row r="33" spans="1:10" ht="14.25" thickBot="1" thickTop="1">
      <c r="A33" s="2">
        <v>15</v>
      </c>
      <c r="B33" s="17" t="s">
        <v>53</v>
      </c>
      <c r="C33" s="13">
        <v>69.95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Rittenhouse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Rittenhouse</v>
      </c>
      <c r="I36" s="9">
        <v>103.06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Biegler</v>
      </c>
      <c r="E39" s="25">
        <v>85.5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Fernald</v>
      </c>
      <c r="G40" s="6">
        <v>124.74</v>
      </c>
      <c r="H40" s="3"/>
      <c r="I40" s="3"/>
    </row>
    <row r="41" spans="4:9" ht="14.25" thickBot="1" thickTop="1">
      <c r="D41" s="23" t="str">
        <f>IF(C5&gt;C3,B3,IF(C3=C5,"Loser 1/16",B5))</f>
        <v>Fernald</v>
      </c>
      <c r="E41" s="13">
        <v>113.6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Fernald</v>
      </c>
      <c r="I42" s="11">
        <v>79.27</v>
      </c>
    </row>
    <row r="43" spans="4:9" ht="14.25" thickBot="1" thickTop="1">
      <c r="D43" s="24" t="str">
        <f>IF(C17&gt;C15,B15,IF(C15=C17,"Loser 5/12",B17))</f>
        <v>Wilt</v>
      </c>
      <c r="E43" s="4">
        <v>85.29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Wilt</v>
      </c>
      <c r="G44" s="9">
        <v>47.53</v>
      </c>
      <c r="H44" s="3"/>
      <c r="I44" s="7"/>
    </row>
    <row r="45" spans="4:9" ht="14.25" thickBot="1" thickTop="1">
      <c r="D45" s="23" t="str">
        <f>IF(C13&gt;C11,B11,IF(C11=C13,"Loser 4/13",B13))</f>
        <v>Chockalingam</v>
      </c>
      <c r="E45" s="13">
        <v>65.49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Adkisson</v>
      </c>
      <c r="K46" s="11"/>
    </row>
    <row r="47" spans="4:9" ht="14.25" thickBot="1" thickTop="1">
      <c r="D47" s="24" t="str">
        <f>IF(C25&gt;C23,B23,IF(C23=C25,"Loser 6/11",B25))</f>
        <v>Hunt</v>
      </c>
      <c r="E47" s="4">
        <v>74.59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Hunt</v>
      </c>
      <c r="G48" s="6">
        <v>63.86</v>
      </c>
      <c r="H48" s="3"/>
      <c r="I48" s="7"/>
    </row>
    <row r="49" spans="4:9" ht="14.25" thickBot="1" thickTop="1">
      <c r="D49" s="23" t="str">
        <f>IF(C21&gt;C19,B19,IF(C19=C21,"Loser 3/14",B21))</f>
        <v>Barton</v>
      </c>
      <c r="E49" s="13">
        <v>57.9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Adkisson</v>
      </c>
      <c r="I50" s="9">
        <v>93.23</v>
      </c>
    </row>
    <row r="51" spans="4:7" ht="14.25" thickBot="1" thickTop="1">
      <c r="D51" s="24" t="str">
        <f>IF(C29&gt;C27,B27,IF(C27=C29,"Loser 7/10",B29))</f>
        <v>Adkisson</v>
      </c>
      <c r="E51" s="4">
        <v>95.84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Adkisson</v>
      </c>
      <c r="G52" s="9">
        <v>90.64</v>
      </c>
    </row>
    <row r="53" spans="4:5" ht="14.25" thickBot="1" thickTop="1">
      <c r="D53" s="23" t="str">
        <f>IF(C33&gt;C31,B31,IF(C31=C33,"Loser 2/15",B33))</f>
        <v>Kuhn</v>
      </c>
      <c r="E53" s="13">
        <v>61.14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34</v>
      </c>
      <c r="C3" s="4">
        <v>77.94</v>
      </c>
    </row>
    <row r="4" spans="2:5" ht="14.25" thickBot="1" thickTop="1">
      <c r="B4" s="5"/>
      <c r="C4" s="8"/>
      <c r="D4" s="21" t="str">
        <f>IF(C3&gt;C5,B3,IF(C3=C5," ",B5))</f>
        <v>Chockalingam</v>
      </c>
      <c r="E4" s="6">
        <v>91.13</v>
      </c>
    </row>
    <row r="5" spans="1:5" ht="14.25" thickBot="1" thickTop="1">
      <c r="A5" s="2">
        <v>16</v>
      </c>
      <c r="B5" s="17" t="s">
        <v>44</v>
      </c>
      <c r="C5" s="13">
        <v>101.17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Chockalingam</v>
      </c>
      <c r="G6" s="11">
        <v>51.62</v>
      </c>
    </row>
    <row r="7" spans="1:7" ht="14.25" thickBot="1" thickTop="1">
      <c r="A7" s="2">
        <v>8</v>
      </c>
      <c r="B7" s="18" t="s">
        <v>35</v>
      </c>
      <c r="C7" s="4">
        <v>59.44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Rob Barton</v>
      </c>
      <c r="E8" s="9">
        <v>82.78</v>
      </c>
      <c r="F8" s="3"/>
      <c r="G8" s="7"/>
    </row>
    <row r="9" spans="1:7" ht="14.25" thickBot="1" thickTop="1">
      <c r="A9" s="2">
        <v>9</v>
      </c>
      <c r="B9" s="17" t="s">
        <v>23</v>
      </c>
      <c r="C9" s="13">
        <v>78.36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Mike Fernald</v>
      </c>
      <c r="I10" s="11">
        <v>71.24</v>
      </c>
    </row>
    <row r="11" spans="1:9" ht="14.25" thickBot="1" thickTop="1">
      <c r="A11" s="2">
        <v>4</v>
      </c>
      <c r="B11" s="18" t="s">
        <v>45</v>
      </c>
      <c r="C11" s="4">
        <v>69.34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Mike Fernald</v>
      </c>
      <c r="E12" s="6">
        <v>69.39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39</v>
      </c>
      <c r="C13" s="13">
        <v>49.77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Mike Fernald</v>
      </c>
      <c r="G14" s="9">
        <v>64.22</v>
      </c>
      <c r="H14" s="3"/>
      <c r="I14" s="7"/>
    </row>
    <row r="15" spans="1:9" ht="14.25" thickBot="1" thickTop="1">
      <c r="A15" s="2">
        <v>5</v>
      </c>
      <c r="B15" s="18" t="s">
        <v>28</v>
      </c>
      <c r="C15" s="4">
        <v>118.86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John Adkisson</v>
      </c>
      <c r="E16" s="9">
        <v>58.82</v>
      </c>
      <c r="H16" s="3"/>
      <c r="I16" s="7"/>
    </row>
    <row r="17" spans="1:9" ht="14.25" thickBot="1" thickTop="1">
      <c r="A17" s="2">
        <v>12</v>
      </c>
      <c r="B17" s="17" t="s">
        <v>43</v>
      </c>
      <c r="C17" s="13">
        <v>78.77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Ben Woodford</v>
      </c>
    </row>
    <row r="19" spans="1:9" ht="17.25" thickBot="1" thickTop="1">
      <c r="A19" s="2">
        <v>3</v>
      </c>
      <c r="B19" s="18" t="s">
        <v>27</v>
      </c>
      <c r="C19" s="4">
        <v>84.5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Cameron Boyd</v>
      </c>
      <c r="E20" s="6">
        <v>69.19</v>
      </c>
      <c r="H20" s="3"/>
      <c r="I20" s="7"/>
    </row>
    <row r="21" spans="1:9" ht="14.25" thickBot="1" thickTop="1">
      <c r="A21" s="2">
        <v>14</v>
      </c>
      <c r="B21" s="17" t="s">
        <v>42</v>
      </c>
      <c r="C21" s="13">
        <v>72.21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Ben Woodford</v>
      </c>
      <c r="G22" s="11">
        <v>77.93</v>
      </c>
      <c r="H22" s="3"/>
      <c r="I22" s="7"/>
    </row>
    <row r="23" spans="1:9" ht="14.25" thickBot="1" thickTop="1">
      <c r="A23" s="2">
        <v>6</v>
      </c>
      <c r="B23" s="18" t="s">
        <v>20</v>
      </c>
      <c r="C23" s="4">
        <v>90.7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Ben Woodford</v>
      </c>
      <c r="E24" s="9">
        <v>82.31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24</v>
      </c>
      <c r="C25" s="13">
        <v>81.1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Ben Woodford</v>
      </c>
      <c r="I26" s="9">
        <v>88.9</v>
      </c>
    </row>
    <row r="27" spans="1:7" ht="14.25" thickBot="1" thickTop="1">
      <c r="A27" s="2">
        <v>7</v>
      </c>
      <c r="B27" s="18" t="s">
        <v>26</v>
      </c>
      <c r="C27" s="4">
        <v>62.89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Dave Cadmus</v>
      </c>
      <c r="E28" s="6">
        <v>49.2</v>
      </c>
      <c r="F28" s="3"/>
      <c r="G28" s="7"/>
    </row>
    <row r="29" spans="1:7" ht="14.25" thickBot="1" thickTop="1">
      <c r="A29" s="2">
        <v>10</v>
      </c>
      <c r="B29" s="17" t="s">
        <v>32</v>
      </c>
      <c r="C29" s="13">
        <v>81.32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Hyrum Hunt</v>
      </c>
      <c r="G30" s="9">
        <v>58.6</v>
      </c>
    </row>
    <row r="31" spans="1:5" ht="14.25" thickBot="1" thickTop="1">
      <c r="A31" s="2">
        <v>2</v>
      </c>
      <c r="B31" s="18" t="s">
        <v>36</v>
      </c>
      <c r="C31" s="4">
        <v>82.9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Hyrum Hunt</v>
      </c>
      <c r="E32" s="9">
        <v>79.73</v>
      </c>
      <c r="H32" s="21" t="str">
        <f>IF(G14&gt;G6,F6,IF(G14=G6," ",F14))</f>
        <v>Chockalingam</v>
      </c>
      <c r="I32" s="10">
        <v>61.7</v>
      </c>
      <c r="J32" s="3"/>
    </row>
    <row r="33" spans="1:10" ht="14.25" thickBot="1" thickTop="1">
      <c r="A33" s="2">
        <v>15</v>
      </c>
      <c r="B33" s="17" t="s">
        <v>25</v>
      </c>
      <c r="C33" s="13">
        <v>89.08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Chockalingam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Hyrum Hunt</v>
      </c>
      <c r="I36" s="9">
        <v>53.9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Joel Griswold</v>
      </c>
      <c r="E39" s="25">
        <v>80.76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J. Rittenhouse</v>
      </c>
      <c r="G40" s="6">
        <v>97.05</v>
      </c>
      <c r="H40" s="3"/>
      <c r="I40" s="3"/>
    </row>
    <row r="41" spans="4:9" ht="14.25" thickBot="1" thickTop="1">
      <c r="D41" s="23" t="str">
        <f>IF(C5&gt;C3,B3,IF(C3=C5,"Loser 1/16",B5))</f>
        <v>J. Rittenhouse</v>
      </c>
      <c r="E41" s="13">
        <v>85.86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J. Rittenhouse</v>
      </c>
      <c r="I42" s="11">
        <v>102.2</v>
      </c>
    </row>
    <row r="43" spans="4:9" ht="14.25" thickBot="1" thickTop="1">
      <c r="D43" s="24" t="str">
        <f>IF(C17&gt;C15,B15,IF(C15=C17,"Loser 5/12",B17))</f>
        <v>H. Meinen</v>
      </c>
      <c r="E43" s="4">
        <v>62.98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H. Meinen</v>
      </c>
      <c r="G44" s="9">
        <v>80.27</v>
      </c>
      <c r="H44" s="3"/>
      <c r="I44" s="7"/>
    </row>
    <row r="45" spans="4:9" ht="14.25" thickBot="1" thickTop="1">
      <c r="D45" s="23" t="str">
        <f>IF(C13&gt;C11,B11,IF(C11=C13,"Loser 4/13",B13))</f>
        <v>Kurt Krenz</v>
      </c>
      <c r="E45" s="13">
        <v>62.03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J. Rittenhouse</v>
      </c>
      <c r="K46" s="11"/>
    </row>
    <row r="47" spans="4:9" ht="14.25" thickBot="1" thickTop="1">
      <c r="D47" s="24" t="str">
        <f>IF(C25&gt;C23,B23,IF(C23=C25,"Loser 6/11",B25))</f>
        <v>Mike Kuhn</v>
      </c>
      <c r="E47" s="4">
        <v>63.01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Mike Kuhn</v>
      </c>
      <c r="G48" s="6">
        <v>64.1</v>
      </c>
      <c r="H48" s="3"/>
      <c r="I48" s="7"/>
    </row>
    <row r="49" spans="4:9" ht="14.25" thickBot="1" thickTop="1">
      <c r="D49" s="23" t="str">
        <f>IF(C21&gt;C19,B19,IF(C19=C21,"Loser 3/14",B21))</f>
        <v>Bill Stansifer</v>
      </c>
      <c r="E49" s="13">
        <v>60.67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Mike Kuhn</v>
      </c>
      <c r="I50" s="9">
        <v>59.78</v>
      </c>
    </row>
    <row r="51" spans="4:7" ht="14.25" thickBot="1" thickTop="1">
      <c r="D51" s="24" t="str">
        <f>IF(C29&gt;C27,B27,IF(C27=C29,"Loser 7/10",B29))</f>
        <v>Ray Berdie</v>
      </c>
      <c r="E51" s="4">
        <v>81.26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Andy Boyd</v>
      </c>
      <c r="G52" s="9">
        <v>63.44</v>
      </c>
    </row>
    <row r="53" spans="4:5" ht="14.25" thickBot="1" thickTop="1">
      <c r="D53" s="23" t="str">
        <f>IF(C33&gt;C31,B31,IF(C31=C33,"Loser 2/15",B33))</f>
        <v>Andy Boyd</v>
      </c>
      <c r="E53" s="13">
        <v>97.2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40</v>
      </c>
      <c r="C3" s="4">
        <v>70.94</v>
      </c>
    </row>
    <row r="4" spans="2:5" ht="14.25" thickBot="1" thickTop="1">
      <c r="B4" s="5"/>
      <c r="C4" s="8"/>
      <c r="D4" s="21" t="str">
        <f>IF(C3&gt;C5,B3,IF(C3=C5," ",B5))</f>
        <v>Chockalingam</v>
      </c>
      <c r="E4" s="6">
        <v>82.33</v>
      </c>
    </row>
    <row r="5" spans="1:5" ht="14.25" thickBot="1" thickTop="1">
      <c r="A5" s="2">
        <v>16</v>
      </c>
      <c r="B5" s="17" t="s">
        <v>44</v>
      </c>
      <c r="C5" s="13">
        <v>97.42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H. Meinen</v>
      </c>
      <c r="G6" s="11">
        <v>105.54</v>
      </c>
    </row>
    <row r="7" spans="1:7" ht="14.25" thickBot="1" thickTop="1">
      <c r="A7" s="2">
        <v>8</v>
      </c>
      <c r="B7" s="18" t="s">
        <v>32</v>
      </c>
      <c r="C7" s="4">
        <v>85.83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H. Meinen</v>
      </c>
      <c r="E8" s="9">
        <v>115.17</v>
      </c>
      <c r="F8" s="3"/>
      <c r="G8" s="7"/>
    </row>
    <row r="9" spans="1:7" ht="14.25" thickBot="1" thickTop="1">
      <c r="A9" s="2">
        <v>9</v>
      </c>
      <c r="B9" s="17" t="s">
        <v>43</v>
      </c>
      <c r="C9" s="13">
        <v>97.98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H. Meinen</v>
      </c>
      <c r="I10" s="11">
        <v>97.32</v>
      </c>
    </row>
    <row r="11" spans="1:9" ht="14.25" thickBot="1" thickTop="1">
      <c r="A11" s="2">
        <v>4</v>
      </c>
      <c r="B11" s="18" t="s">
        <v>21</v>
      </c>
      <c r="C11" s="4">
        <v>82.76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Bill Woodford</v>
      </c>
      <c r="E12" s="6">
        <v>143.28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33</v>
      </c>
      <c r="C13" s="13">
        <v>48.18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Bill Woodford</v>
      </c>
      <c r="G14" s="9">
        <v>65.05</v>
      </c>
      <c r="H14" s="3"/>
      <c r="I14" s="7"/>
    </row>
    <row r="15" spans="1:9" ht="14.25" thickBot="1" thickTop="1">
      <c r="A15" s="2">
        <v>5</v>
      </c>
      <c r="B15" s="18" t="s">
        <v>34</v>
      </c>
      <c r="C15" s="4">
        <v>77.98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J. Rittenhouse</v>
      </c>
      <c r="E16" s="9">
        <v>82.05</v>
      </c>
      <c r="H16" s="3"/>
      <c r="I16" s="7"/>
    </row>
    <row r="17" spans="1:9" ht="14.25" thickBot="1" thickTop="1">
      <c r="A17" s="2">
        <v>12</v>
      </c>
      <c r="B17" s="17" t="s">
        <v>35</v>
      </c>
      <c r="C17" s="13">
        <v>62.24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H. Meinen</v>
      </c>
    </row>
    <row r="19" spans="1:9" ht="17.25" thickBot="1" thickTop="1">
      <c r="A19" s="2">
        <v>3</v>
      </c>
      <c r="B19" s="18" t="s">
        <v>24</v>
      </c>
      <c r="C19" s="4">
        <v>91.16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Mike Kuhn</v>
      </c>
      <c r="E20" s="6">
        <v>59.96</v>
      </c>
      <c r="H20" s="3"/>
      <c r="I20" s="7"/>
    </row>
    <row r="21" spans="1:9" ht="14.25" thickBot="1" thickTop="1">
      <c r="A21" s="2">
        <v>14</v>
      </c>
      <c r="B21" s="17" t="s">
        <v>42</v>
      </c>
      <c r="C21" s="13">
        <v>63.58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Ben Woodford</v>
      </c>
      <c r="G22" s="11">
        <v>76.76</v>
      </c>
      <c r="H22" s="3"/>
      <c r="I22" s="7"/>
    </row>
    <row r="23" spans="1:9" ht="14.25" thickBot="1" thickTop="1">
      <c r="A23" s="2">
        <v>6</v>
      </c>
      <c r="B23" s="18" t="s">
        <v>26</v>
      </c>
      <c r="C23" s="4">
        <v>71.2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Ben Woodford</v>
      </c>
      <c r="E24" s="9">
        <v>71.89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20</v>
      </c>
      <c r="C25" s="13">
        <v>95.76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Ben Woodford</v>
      </c>
      <c r="I26" s="9">
        <v>74.88</v>
      </c>
    </row>
    <row r="27" spans="1:7" ht="14.25" thickBot="1" thickTop="1">
      <c r="A27" s="2">
        <v>7</v>
      </c>
      <c r="B27" s="18" t="s">
        <v>28</v>
      </c>
      <c r="C27" s="4">
        <v>92.18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Hyrum Hunt</v>
      </c>
      <c r="E28" s="6">
        <v>47.51</v>
      </c>
      <c r="F28" s="3"/>
      <c r="G28" s="7"/>
    </row>
    <row r="29" spans="1:7" ht="14.25" thickBot="1" thickTop="1">
      <c r="A29" s="2">
        <v>10</v>
      </c>
      <c r="B29" s="17" t="s">
        <v>25</v>
      </c>
      <c r="C29" s="13">
        <v>92.65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Cameron Boyd</v>
      </c>
      <c r="G30" s="9">
        <v>62.75</v>
      </c>
    </row>
    <row r="31" spans="1:5" ht="14.25" thickBot="1" thickTop="1">
      <c r="A31" s="2">
        <v>2</v>
      </c>
      <c r="B31" s="18" t="s">
        <v>27</v>
      </c>
      <c r="C31" s="4">
        <v>101.48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Cameron Boyd</v>
      </c>
      <c r="E32" s="9">
        <v>102.26</v>
      </c>
      <c r="H32" s="21" t="str">
        <f>IF(G14&gt;G6,F6,IF(G14=G6," ",F14))</f>
        <v>Bill Woodford</v>
      </c>
      <c r="I32" s="10">
        <v>81.27</v>
      </c>
      <c r="J32" s="3"/>
    </row>
    <row r="33" spans="1:10" ht="14.25" thickBot="1" thickTop="1">
      <c r="A33" s="2">
        <v>15</v>
      </c>
      <c r="B33" s="17" t="s">
        <v>36</v>
      </c>
      <c r="C33" s="13">
        <v>60.33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Bill Woodford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Cameron Boyd</v>
      </c>
      <c r="I36" s="9">
        <v>69.26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Dave Cadmus</v>
      </c>
      <c r="E39" s="25">
        <v>89.99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Dave Cadmus</v>
      </c>
      <c r="G40" s="6">
        <v>61.78</v>
      </c>
      <c r="H40" s="3"/>
      <c r="I40" s="3"/>
    </row>
    <row r="41" spans="4:9" ht="14.25" thickBot="1" thickTop="1">
      <c r="D41" s="23" t="str">
        <f>IF(C5&gt;C3,B3,IF(C3=C5,"Loser 1/16",B5))</f>
        <v>Joey Losurdo</v>
      </c>
      <c r="E41" s="13">
        <v>80.43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Joel Griswold</v>
      </c>
      <c r="I42" s="11">
        <v>56.73</v>
      </c>
    </row>
    <row r="43" spans="4:9" ht="14.25" thickBot="1" thickTop="1">
      <c r="D43" s="24" t="str">
        <f>IF(C17&gt;C15,B15,IF(C15=C17,"Loser 5/12",B17))</f>
        <v>Joel Griswold</v>
      </c>
      <c r="E43" s="4">
        <v>77.49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Joel Griswold</v>
      </c>
      <c r="G44" s="9">
        <v>66.48</v>
      </c>
      <c r="H44" s="3"/>
      <c r="I44" s="7"/>
    </row>
    <row r="45" spans="4:9" ht="14.25" thickBot="1" thickTop="1">
      <c r="D45" s="23" t="str">
        <f>IF(C13&gt;C11,B11,IF(C11=C13,"Loser 4/13",B13))</f>
        <v>Drew Becker</v>
      </c>
      <c r="E45" s="13">
        <v>77.16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John Adkisson</v>
      </c>
      <c r="K46" s="11"/>
    </row>
    <row r="47" spans="4:9" ht="14.25" thickBot="1" thickTop="1">
      <c r="D47" s="24" t="str">
        <f>IF(C25&gt;C23,B23,IF(C23=C25,"Loser 6/11",B25))</f>
        <v>Ray Berdie</v>
      </c>
      <c r="E47" s="4">
        <v>96.32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Ray Berdie</v>
      </c>
      <c r="G48" s="6">
        <v>66.42</v>
      </c>
      <c r="H48" s="3"/>
      <c r="I48" s="7"/>
    </row>
    <row r="49" spans="4:9" ht="14.25" thickBot="1" thickTop="1">
      <c r="D49" s="23" t="str">
        <f>IF(C21&gt;C19,B19,IF(C19=C21,"Loser 3/14",B21))</f>
        <v>Bill Stansifer</v>
      </c>
      <c r="E49" s="13">
        <v>63.46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John Adkisson</v>
      </c>
      <c r="I50" s="9">
        <v>78.81</v>
      </c>
    </row>
    <row r="51" spans="4:7" ht="14.25" thickBot="1" thickTop="1">
      <c r="D51" s="24" t="str">
        <f>IF(C29&gt;C27,B27,IF(C27=C29,"Loser 7/10",B29))</f>
        <v>John Adkisson</v>
      </c>
      <c r="E51" s="4">
        <v>87.53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John Adkisson</v>
      </c>
      <c r="G52" s="9">
        <v>68.21</v>
      </c>
    </row>
    <row r="53" spans="4:5" ht="14.25" thickBot="1" thickTop="1">
      <c r="D53" s="23" t="str">
        <f>IF(C33&gt;C31,B31,IF(C31=C33,"Loser 2/15",B33))</f>
        <v>Andy Boyd</v>
      </c>
      <c r="E53" s="13">
        <v>67.81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4.7109375" style="0" customWidth="1"/>
    <col min="3" max="3" width="5.7109375" style="10" customWidth="1"/>
    <col min="4" max="4" width="14.7109375" style="0" customWidth="1"/>
    <col min="5" max="5" width="5.7109375" style="4" customWidth="1"/>
    <col min="6" max="6" width="14.7109375" style="0" customWidth="1"/>
    <col min="7" max="7" width="5.7109375" style="10" customWidth="1"/>
    <col min="8" max="8" width="14.7109375" style="0" customWidth="1"/>
    <col min="9" max="9" width="5.7109375" style="10" customWidth="1"/>
    <col min="10" max="10" width="16.7109375" style="0" customWidth="1"/>
  </cols>
  <sheetData>
    <row r="1" spans="1:10" ht="12.75">
      <c r="A1" s="30"/>
      <c r="B1" s="31" t="s">
        <v>0</v>
      </c>
      <c r="C1" s="32"/>
      <c r="D1" s="31" t="s">
        <v>1</v>
      </c>
      <c r="E1" s="33"/>
      <c r="F1" s="31" t="s">
        <v>2</v>
      </c>
      <c r="G1" s="34"/>
      <c r="H1" s="31" t="s">
        <v>3</v>
      </c>
      <c r="I1" s="32"/>
      <c r="J1" s="35"/>
    </row>
    <row r="3" spans="1:3" ht="13.5" thickBot="1">
      <c r="A3" s="2">
        <v>1</v>
      </c>
      <c r="B3" s="16" t="s">
        <v>27</v>
      </c>
      <c r="C3" s="4">
        <v>77.43</v>
      </c>
    </row>
    <row r="4" spans="2:5" ht="14.25" thickBot="1" thickTop="1">
      <c r="B4" s="5"/>
      <c r="C4" s="8"/>
      <c r="D4" s="21" t="str">
        <f>IF(C3&gt;C5,B3,IF(C3=C5," ",B5))</f>
        <v>Cameron Boyd</v>
      </c>
      <c r="E4" s="6">
        <v>75.39</v>
      </c>
    </row>
    <row r="5" spans="1:5" ht="14.25" thickBot="1" thickTop="1">
      <c r="A5" s="2">
        <v>16</v>
      </c>
      <c r="B5" s="17" t="s">
        <v>40</v>
      </c>
      <c r="C5" s="13">
        <v>66.6</v>
      </c>
      <c r="D5" s="5"/>
      <c r="E5" s="8"/>
    </row>
    <row r="6" spans="2:7" ht="14.25" thickBot="1" thickTop="1">
      <c r="B6" s="5"/>
      <c r="C6" s="14"/>
      <c r="D6" s="3"/>
      <c r="E6" s="7"/>
      <c r="F6" s="21" t="str">
        <f>IF(E4&gt;E8,D4,IF(E4=E8," ",D8))</f>
        <v>Cameron Boyd</v>
      </c>
      <c r="G6" s="11">
        <v>67.14</v>
      </c>
    </row>
    <row r="7" spans="1:7" ht="14.25" thickBot="1" thickTop="1">
      <c r="A7" s="2">
        <v>8</v>
      </c>
      <c r="B7" s="18" t="s">
        <v>21</v>
      </c>
      <c r="C7" s="4">
        <v>89.97</v>
      </c>
      <c r="D7" s="3"/>
      <c r="E7" s="7"/>
      <c r="F7" s="5"/>
      <c r="G7" s="8"/>
    </row>
    <row r="8" spans="2:7" ht="14.25" thickBot="1" thickTop="1">
      <c r="B8" s="5"/>
      <c r="C8" s="8"/>
      <c r="D8" s="20" t="str">
        <f>IF(C7&gt;C9,B7,IF(C7=C9," ",B9))</f>
        <v>Bill Woodford</v>
      </c>
      <c r="E8" s="9">
        <v>70.61</v>
      </c>
      <c r="F8" s="3"/>
      <c r="G8" s="7"/>
    </row>
    <row r="9" spans="1:7" ht="14.25" thickBot="1" thickTop="1">
      <c r="A9" s="2">
        <v>9</v>
      </c>
      <c r="B9" s="17" t="s">
        <v>42</v>
      </c>
      <c r="C9" s="13">
        <v>82.31</v>
      </c>
      <c r="F9" s="3"/>
      <c r="G9" s="7"/>
    </row>
    <row r="10" spans="2:9" ht="14.25" thickBot="1" thickTop="1">
      <c r="B10" s="5"/>
      <c r="C10" s="14"/>
      <c r="F10" s="3"/>
      <c r="G10" s="7"/>
      <c r="H10" s="21" t="str">
        <f>IF(G6&gt;G14,F6,IF(G6=G14," ",F14))</f>
        <v>Kurt Krenz</v>
      </c>
      <c r="I10" s="11">
        <v>115.91</v>
      </c>
    </row>
    <row r="11" spans="1:9" ht="14.25" thickBot="1" thickTop="1">
      <c r="A11" s="2">
        <v>4</v>
      </c>
      <c r="B11" s="18" t="s">
        <v>35</v>
      </c>
      <c r="C11" s="4">
        <v>54.29</v>
      </c>
      <c r="F11" s="3"/>
      <c r="G11" s="7"/>
      <c r="H11" s="5"/>
      <c r="I11" s="8"/>
    </row>
    <row r="12" spans="2:9" ht="14.25" thickBot="1" thickTop="1">
      <c r="B12" s="5"/>
      <c r="C12" s="8"/>
      <c r="D12" s="21" t="str">
        <f>IF(C11&gt;C13,B11,IF(C11=C13," ",B13))</f>
        <v>Saumil Mehta</v>
      </c>
      <c r="E12" s="6">
        <v>79.51</v>
      </c>
      <c r="F12" s="3"/>
      <c r="G12" s="7"/>
      <c r="H12" s="3"/>
      <c r="I12" s="7"/>
    </row>
    <row r="13" spans="1:9" ht="14.25" thickBot="1" thickTop="1">
      <c r="A13" s="2">
        <v>13</v>
      </c>
      <c r="B13" s="17" t="s">
        <v>22</v>
      </c>
      <c r="C13" s="13">
        <v>56.34</v>
      </c>
      <c r="D13" s="5"/>
      <c r="E13" s="8"/>
      <c r="F13" s="3"/>
      <c r="G13" s="7"/>
      <c r="H13" s="3"/>
      <c r="I13" s="7"/>
    </row>
    <row r="14" spans="2:9" ht="14.25" thickBot="1" thickTop="1">
      <c r="B14" s="5"/>
      <c r="C14" s="14"/>
      <c r="D14" s="3"/>
      <c r="E14" s="7"/>
      <c r="F14" s="20" t="str">
        <f>IF(E12&gt;E16,D12,IF(E12=E16," ",D16))</f>
        <v>Kurt Krenz</v>
      </c>
      <c r="G14" s="9">
        <v>100.99</v>
      </c>
      <c r="H14" s="3"/>
      <c r="I14" s="7"/>
    </row>
    <row r="15" spans="1:9" ht="14.25" thickBot="1" thickTop="1">
      <c r="A15" s="2">
        <v>5</v>
      </c>
      <c r="B15" s="18" t="s">
        <v>26</v>
      </c>
      <c r="C15" s="4">
        <v>77.09</v>
      </c>
      <c r="D15" s="3"/>
      <c r="E15" s="7"/>
      <c r="H15" s="3"/>
      <c r="I15" s="7"/>
    </row>
    <row r="16" spans="2:9" ht="14.25" thickBot="1" thickTop="1">
      <c r="B16" s="5"/>
      <c r="C16" s="8"/>
      <c r="D16" s="20" t="str">
        <f>IF(C15&gt;C17,B15,IF(C15=C17," ",B17))</f>
        <v>Kurt Krenz</v>
      </c>
      <c r="E16" s="9">
        <v>92.67</v>
      </c>
      <c r="H16" s="3"/>
      <c r="I16" s="7"/>
    </row>
    <row r="17" spans="1:9" ht="14.25" thickBot="1" thickTop="1">
      <c r="A17" s="2">
        <v>12</v>
      </c>
      <c r="B17" s="17" t="s">
        <v>39</v>
      </c>
      <c r="C17" s="13">
        <v>88.33</v>
      </c>
      <c r="H17" s="3"/>
      <c r="I17" s="7"/>
    </row>
    <row r="18" spans="2:10" ht="17.25" thickBot="1" thickTop="1">
      <c r="B18" s="5"/>
      <c r="C18" s="14"/>
      <c r="H18" s="70" t="s">
        <v>5</v>
      </c>
      <c r="I18" s="12"/>
      <c r="J18" s="22" t="str">
        <f>IF(I10&gt;I26,H10,IF(I10=I26," ",H26))</f>
        <v>Kurt Krenz</v>
      </c>
    </row>
    <row r="19" spans="1:9" ht="17.25" thickBot="1" thickTop="1">
      <c r="A19" s="2">
        <v>3</v>
      </c>
      <c r="B19" s="18" t="s">
        <v>28</v>
      </c>
      <c r="C19" s="4">
        <v>97.44</v>
      </c>
      <c r="H19" s="70"/>
      <c r="I19" s="12"/>
    </row>
    <row r="20" spans="2:9" ht="14.25" thickBot="1" thickTop="1">
      <c r="B20" s="5"/>
      <c r="C20" s="8"/>
      <c r="D20" s="21" t="str">
        <f>IF(C19&gt;C21,B19,IF(C19=C21," ",B21))</f>
        <v>John Adkisson</v>
      </c>
      <c r="E20" s="6">
        <v>86.64</v>
      </c>
      <c r="H20" s="3"/>
      <c r="I20" s="7"/>
    </row>
    <row r="21" spans="1:9" ht="14.25" thickBot="1" thickTop="1">
      <c r="A21" s="2">
        <v>14</v>
      </c>
      <c r="B21" s="17" t="s">
        <v>23</v>
      </c>
      <c r="C21" s="13">
        <v>69.22</v>
      </c>
      <c r="D21" s="5"/>
      <c r="E21" s="8"/>
      <c r="H21" s="3"/>
      <c r="I21" s="7"/>
    </row>
    <row r="22" spans="2:9" ht="14.25" thickBot="1" thickTop="1">
      <c r="B22" s="5"/>
      <c r="C22" s="14"/>
      <c r="D22" s="3"/>
      <c r="E22" s="7"/>
      <c r="F22" s="21" t="str">
        <f>IF(E20&gt;E24,D20,IF(E20=E24," ",D24))</f>
        <v>John Adkisson</v>
      </c>
      <c r="G22" s="11">
        <v>85.15</v>
      </c>
      <c r="H22" s="3"/>
      <c r="I22" s="7"/>
    </row>
    <row r="23" spans="1:9" ht="14.25" thickBot="1" thickTop="1">
      <c r="A23" s="2">
        <v>6</v>
      </c>
      <c r="B23" s="18" t="s">
        <v>25</v>
      </c>
      <c r="C23" s="4">
        <v>83.51</v>
      </c>
      <c r="D23" s="3"/>
      <c r="E23" s="7"/>
      <c r="F23" s="5"/>
      <c r="G23" s="8"/>
      <c r="H23" s="3"/>
      <c r="I23" s="7"/>
    </row>
    <row r="24" spans="2:9" ht="14.25" thickBot="1" thickTop="1">
      <c r="B24" s="5"/>
      <c r="C24" s="8"/>
      <c r="D24" s="20" t="str">
        <f>IF(C23&gt;C25,B23,IF(C23=C25," ",B25))</f>
        <v>Hyrum Hunt</v>
      </c>
      <c r="E24" s="9">
        <v>79.79</v>
      </c>
      <c r="F24" s="3"/>
      <c r="G24" s="7"/>
      <c r="H24" s="3"/>
      <c r="I24" s="7"/>
    </row>
    <row r="25" spans="1:9" ht="14.25" thickBot="1" thickTop="1">
      <c r="A25" s="2">
        <v>11</v>
      </c>
      <c r="B25" s="17" t="s">
        <v>20</v>
      </c>
      <c r="C25" s="13">
        <v>63.12</v>
      </c>
      <c r="F25" s="3"/>
      <c r="G25" s="7"/>
      <c r="H25" s="3"/>
      <c r="I25" s="7"/>
    </row>
    <row r="26" spans="2:9" ht="14.25" thickBot="1" thickTop="1">
      <c r="B26" s="5"/>
      <c r="C26" s="14"/>
      <c r="F26" s="3"/>
      <c r="G26" s="7"/>
      <c r="H26" s="20" t="str">
        <f>IF(G22&gt;G30,F22,IF(G22=G30," ",F30))</f>
        <v>John Adkisson</v>
      </c>
      <c r="I26" s="9">
        <v>56.41</v>
      </c>
    </row>
    <row r="27" spans="1:7" ht="14.25" thickBot="1" thickTop="1">
      <c r="A27" s="2">
        <v>7</v>
      </c>
      <c r="B27" s="18" t="s">
        <v>32</v>
      </c>
      <c r="C27" s="4">
        <v>64.54</v>
      </c>
      <c r="F27" s="3"/>
      <c r="G27" s="7"/>
    </row>
    <row r="28" spans="2:7" ht="14.25" thickBot="1" thickTop="1">
      <c r="B28" s="5"/>
      <c r="C28" s="8"/>
      <c r="D28" s="21" t="str">
        <f>IF(C27&gt;C29,B27,IF(C27=C29," ",B29))</f>
        <v>Drew Becker</v>
      </c>
      <c r="E28" s="6">
        <v>69.84</v>
      </c>
      <c r="F28" s="3"/>
      <c r="G28" s="7"/>
    </row>
    <row r="29" spans="1:7" ht="14.25" thickBot="1" thickTop="1">
      <c r="A29" s="2">
        <v>10</v>
      </c>
      <c r="B29" s="17" t="s">
        <v>33</v>
      </c>
      <c r="C29" s="13">
        <v>89.14</v>
      </c>
      <c r="D29" s="5"/>
      <c r="E29" s="8"/>
      <c r="F29" s="3"/>
      <c r="G29" s="7"/>
    </row>
    <row r="30" spans="2:7" ht="14.25" thickBot="1" thickTop="1">
      <c r="B30" s="5"/>
      <c r="C30" s="14"/>
      <c r="D30" s="3"/>
      <c r="E30" s="7"/>
      <c r="F30" s="20" t="str">
        <f>IF(E28&gt;E32,D28,IF(E28=E32," ",D32))</f>
        <v>Mike Kuhn</v>
      </c>
      <c r="G30" s="9">
        <v>57.23</v>
      </c>
    </row>
    <row r="31" spans="1:5" ht="14.25" thickBot="1" thickTop="1">
      <c r="A31" s="2">
        <v>2</v>
      </c>
      <c r="B31" s="18" t="s">
        <v>24</v>
      </c>
      <c r="C31" s="4">
        <v>79.01</v>
      </c>
      <c r="D31" s="3"/>
      <c r="E31" s="7"/>
    </row>
    <row r="32" spans="2:10" ht="14.25" thickBot="1" thickTop="1">
      <c r="B32" s="5"/>
      <c r="C32" s="8"/>
      <c r="D32" s="20" t="str">
        <f>IF(C31&gt;C33,B31,IF(C31=C33," ",B33))</f>
        <v>Mike Kuhn</v>
      </c>
      <c r="E32" s="9">
        <v>110.82</v>
      </c>
      <c r="H32" s="21" t="str">
        <f>IF(G14&gt;G6,F6,IF(G14=G6," ",F14))</f>
        <v>Cameron Boyd</v>
      </c>
      <c r="I32" s="10">
        <v>46.23</v>
      </c>
      <c r="J32" s="3"/>
    </row>
    <row r="33" spans="1:10" ht="14.25" thickBot="1" thickTop="1">
      <c r="A33" s="2">
        <v>15</v>
      </c>
      <c r="B33" s="17" t="s">
        <v>43</v>
      </c>
      <c r="C33" s="13">
        <v>59.56</v>
      </c>
      <c r="H33" s="5"/>
      <c r="I33" s="8"/>
      <c r="J33" s="3"/>
    </row>
    <row r="34" spans="2:10" ht="14.25" thickBot="1" thickTop="1">
      <c r="B34" s="5"/>
      <c r="C34" s="14"/>
      <c r="H34" s="15" t="s">
        <v>4</v>
      </c>
      <c r="I34" s="7"/>
      <c r="J34" s="22" t="str">
        <f>IF(I32&gt;I36,H32,IF(I32=I36," ",H36))</f>
        <v>Mike Kuhn</v>
      </c>
    </row>
    <row r="35" spans="8:9" ht="13.5" thickTop="1">
      <c r="H35" s="3"/>
      <c r="I35" s="7"/>
    </row>
    <row r="36" spans="7:9" ht="13.5" thickBot="1">
      <c r="G36"/>
      <c r="H36" s="20" t="str">
        <f>IF(G30&gt;G22,F22,IF(G30=G22," ",F30))</f>
        <v>Mike Kuhn</v>
      </c>
      <c r="I36" s="9">
        <v>75.43</v>
      </c>
    </row>
    <row r="37" ht="13.5" thickTop="1">
      <c r="G37"/>
    </row>
    <row r="38" ht="12.75">
      <c r="G38"/>
    </row>
    <row r="39" spans="4:9" ht="13.5" thickBot="1">
      <c r="D39" s="23" t="str">
        <f>IF(C9&gt;C7,B7,IF(C7=C9,"Loser 8/9",B9))</f>
        <v>Bill Stansifer</v>
      </c>
      <c r="E39" s="25">
        <v>77.71</v>
      </c>
      <c r="F39" s="3"/>
      <c r="G39" s="3"/>
      <c r="H39" s="3"/>
      <c r="I39" s="4"/>
    </row>
    <row r="40" spans="4:9" ht="14.25" thickBot="1" thickTop="1">
      <c r="D40" s="5"/>
      <c r="E40" s="1"/>
      <c r="F40" s="21" t="str">
        <f>IF(E39&gt;E41,D39,IF(E39=E41," ",D41))</f>
        <v>Bill Stansifer</v>
      </c>
      <c r="G40" s="6">
        <v>65.92</v>
      </c>
      <c r="H40" s="3"/>
      <c r="I40" s="3"/>
    </row>
    <row r="41" spans="4:9" ht="14.25" thickBot="1" thickTop="1">
      <c r="D41" s="23" t="str">
        <f>IF(C5&gt;C3,B3,IF(C3=C5,"Loser 1/16",B5))</f>
        <v>Joey Losurdo</v>
      </c>
      <c r="E41" s="13">
        <v>70.51</v>
      </c>
      <c r="F41" s="5"/>
      <c r="G41" s="8"/>
      <c r="H41" s="3"/>
      <c r="I41" s="3"/>
    </row>
    <row r="42" spans="6:9" ht="14.25" thickBot="1" thickTop="1">
      <c r="F42" s="3"/>
      <c r="G42" s="7"/>
      <c r="H42" s="21" t="str">
        <f>IF(G40&gt;G44,F40,IF(G40=G44," ",F44))</f>
        <v>Bill Stansifer</v>
      </c>
      <c r="I42" s="11">
        <v>51.73</v>
      </c>
    </row>
    <row r="43" spans="4:9" ht="14.25" thickBot="1" thickTop="1">
      <c r="D43" s="24" t="str">
        <f>IF(C17&gt;C15,B15,IF(C15=C17,"Loser 5/12",B17))</f>
        <v>Ray Berdie</v>
      </c>
      <c r="E43" s="4">
        <v>59.07</v>
      </c>
      <c r="F43" s="3"/>
      <c r="G43" s="7"/>
      <c r="H43" s="5"/>
      <c r="I43" s="8"/>
    </row>
    <row r="44" spans="4:9" ht="14.25" thickBot="1" thickTop="1">
      <c r="D44" s="5"/>
      <c r="E44" s="1"/>
      <c r="F44" s="20" t="str">
        <f>IF(E43&gt;E45,D43,IF(E43=E45," ",D45))</f>
        <v>Joel Griswold</v>
      </c>
      <c r="G44" s="9">
        <v>63.95</v>
      </c>
      <c r="H44" s="3"/>
      <c r="I44" s="7"/>
    </row>
    <row r="45" spans="4:9" ht="14.25" thickBot="1" thickTop="1">
      <c r="D45" s="23" t="str">
        <f>IF(C13&gt;C11,B11,IF(C11=C13,"Loser 4/13",B13))</f>
        <v>Joel Griswold</v>
      </c>
      <c r="E45" s="13">
        <v>61.6</v>
      </c>
      <c r="F45" s="26"/>
      <c r="G45" s="4"/>
      <c r="H45" s="3"/>
      <c r="I45" s="7"/>
    </row>
    <row r="46" spans="6:11" ht="14.25" thickBot="1" thickTop="1">
      <c r="F46" s="27"/>
      <c r="G46" s="4"/>
      <c r="H46" s="15" t="s">
        <v>41</v>
      </c>
      <c r="I46" s="7"/>
      <c r="J46" s="29" t="str">
        <f>IF(I42&gt;I50,H42,IF(I42=I50," ",H50))</f>
        <v>Dave Cadmus</v>
      </c>
      <c r="K46" s="11"/>
    </row>
    <row r="47" spans="4:9" ht="14.25" thickBot="1" thickTop="1">
      <c r="D47" s="24" t="str">
        <f>IF(C25&gt;C23,B23,IF(C23=C25,"Loser 6/11",B25))</f>
        <v>Ben Woodford</v>
      </c>
      <c r="E47" s="4">
        <v>69.89</v>
      </c>
      <c r="F47" s="27"/>
      <c r="G47" s="4"/>
      <c r="H47" s="3"/>
      <c r="I47" s="7"/>
    </row>
    <row r="48" spans="4:9" ht="14.25" thickBot="1" thickTop="1">
      <c r="D48" s="5"/>
      <c r="E48" s="1"/>
      <c r="F48" s="21" t="str">
        <f>IF(E47&gt;E49,D47,IF(E47=E49," ",D49))</f>
        <v>Rob Barton</v>
      </c>
      <c r="G48" s="6">
        <v>76.59</v>
      </c>
      <c r="H48" s="3"/>
      <c r="I48" s="7"/>
    </row>
    <row r="49" spans="4:9" ht="14.25" thickBot="1" thickTop="1">
      <c r="D49" s="23" t="str">
        <f>IF(C21&gt;C19,B19,IF(C19=C21,"Loser 3/14",B21))</f>
        <v>Rob Barton</v>
      </c>
      <c r="E49" s="13">
        <v>95.98</v>
      </c>
      <c r="F49" s="28"/>
      <c r="G49" s="8"/>
      <c r="H49" s="3"/>
      <c r="I49" s="7"/>
    </row>
    <row r="50" spans="6:9" ht="14.25" thickBot="1" thickTop="1">
      <c r="F50" s="27"/>
      <c r="G50" s="7"/>
      <c r="H50" s="20" t="str">
        <f>IF(G48&gt;G52,F48,IF(G48=G52," ",F52))</f>
        <v>Dave Cadmus</v>
      </c>
      <c r="I50" s="9">
        <v>58.04</v>
      </c>
    </row>
    <row r="51" spans="4:7" ht="14.25" thickBot="1" thickTop="1">
      <c r="D51" s="24" t="str">
        <f>IF(C29&gt;C27,B27,IF(C27=C29,"Loser 7/10",B29))</f>
        <v>Dave Cadmus</v>
      </c>
      <c r="E51" s="4">
        <v>96.18</v>
      </c>
      <c r="F51" s="27"/>
      <c r="G51" s="7"/>
    </row>
    <row r="52" spans="4:7" ht="14.25" thickBot="1" thickTop="1">
      <c r="D52" s="5"/>
      <c r="E52" s="1"/>
      <c r="F52" s="20" t="str">
        <f>IF(E51&gt;E53,D51,IF(E51=E53," ",D53))</f>
        <v>Dave Cadmus</v>
      </c>
      <c r="G52" s="9">
        <v>79.56</v>
      </c>
    </row>
    <row r="53" spans="4:5" ht="14.25" thickBot="1" thickTop="1">
      <c r="D53" s="23" t="str">
        <f>IF(C33&gt;C31,B31,IF(C31=C33,"Loser 2/15",B33))</f>
        <v>H. Meinen</v>
      </c>
      <c r="E53" s="13">
        <v>78.16</v>
      </c>
    </row>
    <row r="54" ht="13.5" thickTop="1"/>
  </sheetData>
  <sheetProtection/>
  <mergeCells count="1">
    <mergeCell ref="H18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2002-11-27T04:26:33Z</cp:lastPrinted>
  <dcterms:created xsi:type="dcterms:W3CDTF">2002-06-09T20:04:05Z</dcterms:created>
  <dcterms:modified xsi:type="dcterms:W3CDTF">2015-12-12T17:46:17Z</dcterms:modified>
  <cp:category/>
  <cp:version/>
  <cp:contentType/>
  <cp:contentStatus/>
</cp:coreProperties>
</file>